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checkCompatibility="1" defaultThemeVersion="124226"/>
  <bookViews>
    <workbookView xWindow="11055" yWindow="2010" windowWidth="13635" windowHeight="9450" activeTab="1"/>
  </bookViews>
  <sheets>
    <sheet name="24年度" sheetId="10" r:id="rId1"/>
    <sheet name="承認印欄なし" sheetId="11" r:id="rId2"/>
    <sheet name="Sheet2" sheetId="2" r:id="rId3"/>
  </sheets>
  <definedNames>
    <definedName name="_xlnm.Print_Area" localSheetId="1">承認印欄なし!$A$3:$U$78</definedName>
  </definedNames>
  <calcPr calcId="145621"/>
</workbook>
</file>

<file path=xl/calcChain.xml><?xml version="1.0" encoding="utf-8"?>
<calcChain xmlns="http://schemas.openxmlformats.org/spreadsheetml/2006/main">
  <c r="H76" i="11" l="1"/>
  <c r="S75" i="11"/>
  <c r="O75" i="11"/>
  <c r="L75" i="11"/>
  <c r="J75" i="11" s="1"/>
  <c r="H75" i="11"/>
  <c r="U74" i="11"/>
  <c r="T74" i="11"/>
  <c r="S74" i="11"/>
  <c r="R74" i="11"/>
  <c r="Q74" i="11"/>
  <c r="P74" i="11"/>
  <c r="O74" i="11"/>
  <c r="N74" i="11"/>
  <c r="M74" i="11"/>
  <c r="L74" i="11" s="1"/>
  <c r="K74" i="11"/>
  <c r="J74" i="11" s="1"/>
  <c r="I74" i="11"/>
  <c r="H74" i="11" s="1"/>
  <c r="G74" i="11"/>
  <c r="H73" i="11"/>
  <c r="S72" i="11"/>
  <c r="O72" i="11"/>
  <c r="L72" i="11"/>
  <c r="J72" i="11" s="1"/>
  <c r="H72" i="11" s="1"/>
  <c r="G72" i="11" s="1"/>
  <c r="S67" i="11"/>
  <c r="O67" i="11"/>
  <c r="L67" i="11"/>
  <c r="J67" i="11" s="1"/>
  <c r="H67" i="11" s="1"/>
  <c r="U66" i="11"/>
  <c r="U77" i="11" s="1"/>
  <c r="T66" i="11"/>
  <c r="T77" i="11" s="1"/>
  <c r="S77" i="11" s="1"/>
  <c r="S66" i="11"/>
  <c r="R66" i="11"/>
  <c r="R77" i="11" s="1"/>
  <c r="Q66" i="11"/>
  <c r="Q77" i="11" s="1"/>
  <c r="P66" i="11"/>
  <c r="P77" i="11" s="1"/>
  <c r="O77" i="11" s="1"/>
  <c r="O66" i="11"/>
  <c r="N66" i="11"/>
  <c r="N77" i="11" s="1"/>
  <c r="M66" i="11"/>
  <c r="L66" i="11" s="1"/>
  <c r="K66" i="11"/>
  <c r="I66" i="11"/>
  <c r="S59" i="11"/>
  <c r="O59" i="11"/>
  <c r="L59" i="11"/>
  <c r="J59" i="11" s="1"/>
  <c r="H59" i="11"/>
  <c r="S58" i="11"/>
  <c r="O58" i="11"/>
  <c r="L58" i="11"/>
  <c r="J58" i="11" s="1"/>
  <c r="H58" i="11"/>
  <c r="H57" i="11" s="1"/>
  <c r="S57" i="11"/>
  <c r="O57" i="11"/>
  <c r="N57" i="11"/>
  <c r="M57" i="11"/>
  <c r="L57" i="11"/>
  <c r="K57" i="11"/>
  <c r="J57" i="11"/>
  <c r="G57" i="11"/>
  <c r="S56" i="11"/>
  <c r="O56" i="11"/>
  <c r="G56" i="11" s="1"/>
  <c r="L56" i="11"/>
  <c r="J56" i="11"/>
  <c r="H56" i="11" s="1"/>
  <c r="S55" i="11"/>
  <c r="O55" i="11"/>
  <c r="L55" i="11"/>
  <c r="J55" i="11"/>
  <c r="H55" i="11" s="1"/>
  <c r="G55" i="11"/>
  <c r="S54" i="11"/>
  <c r="O54" i="11"/>
  <c r="O53" i="11" s="1"/>
  <c r="L54" i="11"/>
  <c r="J54" i="11"/>
  <c r="H54" i="11" s="1"/>
  <c r="H53" i="11" s="1"/>
  <c r="U53" i="11"/>
  <c r="T53" i="11"/>
  <c r="S53" i="11"/>
  <c r="Q53" i="11"/>
  <c r="Q36" i="11" s="1"/>
  <c r="N53" i="11"/>
  <c r="L53" i="11"/>
  <c r="J53" i="11"/>
  <c r="G53" i="11"/>
  <c r="S52" i="11"/>
  <c r="O52" i="11"/>
  <c r="G52" i="11" s="1"/>
  <c r="L52" i="11"/>
  <c r="J52" i="11"/>
  <c r="H52" i="11" s="1"/>
  <c r="S51" i="11"/>
  <c r="O51" i="11"/>
  <c r="L51" i="11"/>
  <c r="J51" i="11"/>
  <c r="H51" i="11" s="1"/>
  <c r="G51" i="11"/>
  <c r="S50" i="11"/>
  <c r="O50" i="11"/>
  <c r="G50" i="11" s="1"/>
  <c r="L50" i="11"/>
  <c r="J50" i="11"/>
  <c r="H50" i="11" s="1"/>
  <c r="S49" i="11"/>
  <c r="O49" i="11"/>
  <c r="L49" i="11"/>
  <c r="J49" i="11"/>
  <c r="H49" i="11" s="1"/>
  <c r="G49" i="11"/>
  <c r="S48" i="11"/>
  <c r="O48" i="11"/>
  <c r="G48" i="11" s="1"/>
  <c r="L48" i="11"/>
  <c r="J48" i="11"/>
  <c r="H48" i="11" s="1"/>
  <c r="H47" i="11" s="1"/>
  <c r="U47" i="11"/>
  <c r="T47" i="11"/>
  <c r="S47" i="11" s="1"/>
  <c r="R47" i="11"/>
  <c r="Q47" i="11"/>
  <c r="P47" i="11"/>
  <c r="O47" i="11" s="1"/>
  <c r="N47" i="11"/>
  <c r="M47" i="11"/>
  <c r="L47" i="11"/>
  <c r="K47" i="11"/>
  <c r="J47" i="11"/>
  <c r="G47" i="11"/>
  <c r="S46" i="11"/>
  <c r="O46" i="11"/>
  <c r="G46" i="11" s="1"/>
  <c r="L46" i="11"/>
  <c r="J46" i="11"/>
  <c r="H46" i="11" s="1"/>
  <c r="S45" i="11"/>
  <c r="O45" i="11"/>
  <c r="L45" i="11"/>
  <c r="J45" i="11"/>
  <c r="H45" i="11" s="1"/>
  <c r="G45" i="11"/>
  <c r="S44" i="11"/>
  <c r="O44" i="11"/>
  <c r="G44" i="11" s="1"/>
  <c r="L44" i="11"/>
  <c r="J44" i="11"/>
  <c r="H44" i="11" s="1"/>
  <c r="U43" i="11"/>
  <c r="T43" i="11"/>
  <c r="S43" i="11" s="1"/>
  <c r="R43" i="11"/>
  <c r="Q43" i="11"/>
  <c r="P43" i="11"/>
  <c r="O43" i="11" s="1"/>
  <c r="N43" i="11"/>
  <c r="M43" i="11"/>
  <c r="L43" i="11"/>
  <c r="K43" i="11"/>
  <c r="J43" i="11"/>
  <c r="I43" i="11"/>
  <c r="H43" i="11"/>
  <c r="S42" i="11"/>
  <c r="O42" i="11"/>
  <c r="L42" i="11"/>
  <c r="J42" i="11" s="1"/>
  <c r="H42" i="11" s="1"/>
  <c r="S41" i="11"/>
  <c r="O41" i="11"/>
  <c r="L41" i="11"/>
  <c r="J41" i="11" s="1"/>
  <c r="H41" i="11" s="1"/>
  <c r="T40" i="11"/>
  <c r="S40" i="11" s="1"/>
  <c r="S36" i="11" s="1"/>
  <c r="R40" i="11"/>
  <c r="P40" i="11"/>
  <c r="O40" i="11"/>
  <c r="N40" i="11"/>
  <c r="M40" i="11"/>
  <c r="L40" i="11" s="1"/>
  <c r="K40" i="11"/>
  <c r="J40" i="11" s="1"/>
  <c r="I40" i="11"/>
  <c r="S39" i="11"/>
  <c r="O39" i="11"/>
  <c r="G39" i="11" s="1"/>
  <c r="L39" i="11"/>
  <c r="J39" i="11"/>
  <c r="H39" i="11" s="1"/>
  <c r="S38" i="11"/>
  <c r="O38" i="11"/>
  <c r="L38" i="11"/>
  <c r="J38" i="11"/>
  <c r="H38" i="11" s="1"/>
  <c r="G38" i="11"/>
  <c r="S37" i="11"/>
  <c r="O37" i="11"/>
  <c r="O36" i="11" s="1"/>
  <c r="N37" i="11"/>
  <c r="M37" i="11"/>
  <c r="K37" i="11"/>
  <c r="I37" i="11"/>
  <c r="U36" i="11"/>
  <c r="T36" i="11"/>
  <c r="R36" i="11"/>
  <c r="P36" i="11"/>
  <c r="N36" i="11"/>
  <c r="G34" i="11"/>
  <c r="G33" i="11"/>
  <c r="H32" i="11"/>
  <c r="G32" i="11" s="1"/>
  <c r="L31" i="11"/>
  <c r="J31" i="11" s="1"/>
  <c r="H31" i="11"/>
  <c r="G31" i="11" s="1"/>
  <c r="L30" i="11"/>
  <c r="J30" i="11" s="1"/>
  <c r="H30" i="11"/>
  <c r="G30" i="11" s="1"/>
  <c r="N29" i="11"/>
  <c r="M29" i="11"/>
  <c r="L29" i="11"/>
  <c r="K29" i="11"/>
  <c r="J29" i="11"/>
  <c r="I29" i="11"/>
  <c r="H29" i="11"/>
  <c r="G29" i="11" s="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 s="1"/>
  <c r="G28" i="11" s="1"/>
  <c r="U27" i="11"/>
  <c r="T27" i="11"/>
  <c r="S27" i="11" s="1"/>
  <c r="R27" i="11"/>
  <c r="Q27" i="11"/>
  <c r="P27" i="11"/>
  <c r="O27" i="11" s="1"/>
  <c r="N27" i="11"/>
  <c r="L26" i="11"/>
  <c r="G26" i="11"/>
  <c r="S25" i="11"/>
  <c r="O25" i="11"/>
  <c r="L25" i="11"/>
  <c r="J25" i="11" s="1"/>
  <c r="H25" i="11" s="1"/>
  <c r="S24" i="11"/>
  <c r="O24" i="11"/>
  <c r="L24" i="11"/>
  <c r="J24" i="11" s="1"/>
  <c r="H24" i="11" s="1"/>
  <c r="S23" i="11"/>
  <c r="O23" i="11"/>
  <c r="L23" i="11"/>
  <c r="J23" i="11" s="1"/>
  <c r="H23" i="11" s="1"/>
  <c r="S22" i="11"/>
  <c r="O22" i="11"/>
  <c r="L22" i="11"/>
  <c r="J22" i="11" s="1"/>
  <c r="H22" i="11" s="1"/>
  <c r="S21" i="11"/>
  <c r="O21" i="11"/>
  <c r="L21" i="11"/>
  <c r="J21" i="11" s="1"/>
  <c r="S20" i="11"/>
  <c r="O20" i="11"/>
  <c r="L20" i="11"/>
  <c r="J20" i="11" s="1"/>
  <c r="H20" i="11" s="1"/>
  <c r="S19" i="11"/>
  <c r="O19" i="11"/>
  <c r="L19" i="11"/>
  <c r="J19" i="11" s="1"/>
  <c r="H19" i="11" s="1"/>
  <c r="G19" i="11" s="1"/>
  <c r="S18" i="11"/>
  <c r="O18" i="11"/>
  <c r="L18" i="11"/>
  <c r="J18" i="11"/>
  <c r="H18" i="11"/>
  <c r="G18" i="11"/>
  <c r="S17" i="11"/>
  <c r="O17" i="11"/>
  <c r="L17" i="11"/>
  <c r="J17" i="11"/>
  <c r="H17" i="11" s="1"/>
  <c r="G17" i="11" s="1"/>
  <c r="S16" i="11"/>
  <c r="O16" i="11"/>
  <c r="L16" i="11"/>
  <c r="J16" i="11"/>
  <c r="H16" i="11" s="1"/>
  <c r="G16" i="11" s="1"/>
  <c r="S15" i="11"/>
  <c r="O15" i="11"/>
  <c r="L15" i="11"/>
  <c r="J15" i="11"/>
  <c r="H15" i="11" s="1"/>
  <c r="G15" i="11" s="1"/>
  <c r="U14" i="11"/>
  <c r="T14" i="11"/>
  <c r="S14" i="11" s="1"/>
  <c r="G14" i="11" s="1"/>
  <c r="R14" i="11"/>
  <c r="Q14" i="11"/>
  <c r="P14" i="11"/>
  <c r="O14" i="11" s="1"/>
  <c r="N14" i="11"/>
  <c r="M14" i="11"/>
  <c r="L14" i="11"/>
  <c r="K14" i="11"/>
  <c r="J14" i="11"/>
  <c r="I14" i="11"/>
  <c r="H14" i="11"/>
  <c r="S13" i="11"/>
  <c r="O13" i="11"/>
  <c r="L13" i="11"/>
  <c r="J13" i="11" s="1"/>
  <c r="H13" i="11" s="1"/>
  <c r="G13" i="11" s="1"/>
  <c r="U12" i="11"/>
  <c r="T12" i="11"/>
  <c r="S12" i="11" s="1"/>
  <c r="R12" i="11"/>
  <c r="Q12" i="11"/>
  <c r="P12" i="11"/>
  <c r="O12" i="11" s="1"/>
  <c r="N12" i="11"/>
  <c r="M12" i="11"/>
  <c r="L12" i="11"/>
  <c r="K12" i="11"/>
  <c r="J12" i="11"/>
  <c r="I12" i="11"/>
  <c r="H12" i="11"/>
  <c r="U11" i="11"/>
  <c r="U60" i="11" s="1"/>
  <c r="T11" i="11"/>
  <c r="T60" i="11" s="1"/>
  <c r="T78" i="11" s="1"/>
  <c r="S11" i="11"/>
  <c r="R11" i="11"/>
  <c r="R60" i="11" s="1"/>
  <c r="R78" i="11" s="1"/>
  <c r="Q11" i="11"/>
  <c r="Q60" i="11" s="1"/>
  <c r="P11" i="11"/>
  <c r="P60" i="11" s="1"/>
  <c r="P78" i="11" s="1"/>
  <c r="O11" i="11"/>
  <c r="N11" i="11"/>
  <c r="N60" i="11" s="1"/>
  <c r="N78" i="11" s="1"/>
  <c r="M11" i="11"/>
  <c r="L11" i="11"/>
  <c r="K11" i="11"/>
  <c r="I11" i="11"/>
  <c r="H21" i="11" l="1"/>
  <c r="H11" i="11" s="1"/>
  <c r="G11" i="11" s="1"/>
  <c r="J11" i="11"/>
  <c r="G21" i="11"/>
  <c r="G23" i="11"/>
  <c r="G25" i="11"/>
  <c r="G12" i="11"/>
  <c r="G20" i="11"/>
  <c r="G22" i="11"/>
  <c r="G24" i="11"/>
  <c r="K36" i="11"/>
  <c r="K27" i="11" s="1"/>
  <c r="K60" i="11" s="1"/>
  <c r="K78" i="11" s="1"/>
  <c r="H40" i="11"/>
  <c r="G40" i="11" s="1"/>
  <c r="G43" i="11"/>
  <c r="G67" i="11"/>
  <c r="I77" i="11"/>
  <c r="M77" i="11"/>
  <c r="L77" i="11" s="1"/>
  <c r="O60" i="11"/>
  <c r="O78" i="11" s="1"/>
  <c r="Q78" i="11"/>
  <c r="S60" i="11"/>
  <c r="U78" i="11"/>
  <c r="I36" i="11"/>
  <c r="I27" i="11" s="1"/>
  <c r="I60" i="11" s="1"/>
  <c r="L37" i="11"/>
  <c r="L36" i="11" s="1"/>
  <c r="L27" i="11" s="1"/>
  <c r="L60" i="11" s="1"/>
  <c r="L78" i="11" s="1"/>
  <c r="M36" i="11"/>
  <c r="M27" i="11" s="1"/>
  <c r="M60" i="11" s="1"/>
  <c r="M78" i="11" s="1"/>
  <c r="G41" i="11"/>
  <c r="G42" i="11"/>
  <c r="G54" i="11"/>
  <c r="G58" i="11"/>
  <c r="G59" i="11"/>
  <c r="J66" i="11"/>
  <c r="H66" i="11" s="1"/>
  <c r="G66" i="11" s="1"/>
  <c r="G75" i="11"/>
  <c r="K77" i="11"/>
  <c r="J77" i="11" s="1"/>
  <c r="S57" i="10"/>
  <c r="O57" i="10"/>
  <c r="G57" i="10"/>
  <c r="U53" i="10"/>
  <c r="T53" i="10"/>
  <c r="U47" i="10"/>
  <c r="T47" i="10"/>
  <c r="L56" i="10"/>
  <c r="J56" i="10" s="1"/>
  <c r="H56" i="10" s="1"/>
  <c r="O56" i="10"/>
  <c r="S56" i="10"/>
  <c r="L55" i="10"/>
  <c r="L54" i="10"/>
  <c r="S59" i="10"/>
  <c r="S58" i="10"/>
  <c r="O59" i="10"/>
  <c r="O58" i="10"/>
  <c r="G33" i="10"/>
  <c r="G34" i="10"/>
  <c r="G26" i="10"/>
  <c r="S51" i="10"/>
  <c r="S52" i="10"/>
  <c r="O51" i="10"/>
  <c r="O52" i="10"/>
  <c r="L49" i="10"/>
  <c r="L50" i="10"/>
  <c r="L51" i="10"/>
  <c r="J51" i="10" s="1"/>
  <c r="H51" i="10" s="1"/>
  <c r="L52" i="10"/>
  <c r="J52" i="10" s="1"/>
  <c r="H52" i="10" s="1"/>
  <c r="L48" i="10"/>
  <c r="R47" i="10"/>
  <c r="Q47" i="10"/>
  <c r="P47" i="10"/>
  <c r="L59" i="10"/>
  <c r="J59" i="10" s="1"/>
  <c r="H59" i="10" s="1"/>
  <c r="G59" i="10" s="1"/>
  <c r="L58" i="10"/>
  <c r="L57" i="10" s="1"/>
  <c r="M57" i="10"/>
  <c r="N57" i="10"/>
  <c r="N74" i="10"/>
  <c r="M74" i="10"/>
  <c r="K74" i="10"/>
  <c r="L75" i="10"/>
  <c r="J75" i="10" s="1"/>
  <c r="K57" i="10"/>
  <c r="L45" i="10"/>
  <c r="L44" i="10"/>
  <c r="L31" i="10"/>
  <c r="J31" i="10" s="1"/>
  <c r="L30" i="10"/>
  <c r="J30" i="10" s="1"/>
  <c r="M29" i="10"/>
  <c r="K29" i="10"/>
  <c r="N29" i="10"/>
  <c r="I78" i="11" l="1"/>
  <c r="S78" i="11"/>
  <c r="H77" i="11"/>
  <c r="G77" i="11" s="1"/>
  <c r="J37" i="11"/>
  <c r="G56" i="10"/>
  <c r="L29" i="10"/>
  <c r="J29" i="10" s="1"/>
  <c r="J58" i="10"/>
  <c r="H58" i="10" s="1"/>
  <c r="G58" i="10" s="1"/>
  <c r="G52" i="10"/>
  <c r="G51" i="10"/>
  <c r="L74" i="10"/>
  <c r="J36" i="11" l="1"/>
  <c r="J27" i="11" s="1"/>
  <c r="H37" i="11"/>
  <c r="S75" i="10"/>
  <c r="U74" i="10"/>
  <c r="T74" i="10"/>
  <c r="S72" i="10"/>
  <c r="S67" i="10"/>
  <c r="U66" i="10"/>
  <c r="U77" i="10" s="1"/>
  <c r="T66" i="10"/>
  <c r="T77" i="10" s="1"/>
  <c r="S55" i="10"/>
  <c r="S54" i="10"/>
  <c r="S50" i="10"/>
  <c r="S49" i="10"/>
  <c r="S48" i="10"/>
  <c r="S47" i="10"/>
  <c r="S46" i="10"/>
  <c r="S45" i="10"/>
  <c r="S44" i="10"/>
  <c r="U43" i="10"/>
  <c r="T43" i="10"/>
  <c r="S42" i="10"/>
  <c r="S41" i="10"/>
  <c r="T40" i="10"/>
  <c r="S40" i="10" s="1"/>
  <c r="S39" i="10"/>
  <c r="S38" i="10"/>
  <c r="S37" i="10"/>
  <c r="U36" i="10"/>
  <c r="U27" i="10" s="1"/>
  <c r="U28" i="10"/>
  <c r="T28" i="10"/>
  <c r="S25" i="10"/>
  <c r="S24" i="10"/>
  <c r="S23" i="10"/>
  <c r="S22" i="10"/>
  <c r="S21" i="10"/>
  <c r="S20" i="10"/>
  <c r="S19" i="10"/>
  <c r="S18" i="10"/>
  <c r="S17" i="10"/>
  <c r="S16" i="10"/>
  <c r="S15" i="10"/>
  <c r="U14" i="10"/>
  <c r="U12" i="10" s="1"/>
  <c r="U11" i="10" s="1"/>
  <c r="T14" i="10"/>
  <c r="S13" i="10"/>
  <c r="T12" i="10"/>
  <c r="T11" i="10" s="1"/>
  <c r="H36" i="11" l="1"/>
  <c r="G36" i="11" s="1"/>
  <c r="G37" i="11"/>
  <c r="H27" i="11"/>
  <c r="G27" i="11" s="1"/>
  <c r="J60" i="11"/>
  <c r="T60" i="10"/>
  <c r="T78" i="10" s="1"/>
  <c r="T36" i="10"/>
  <c r="T27" i="10" s="1"/>
  <c r="S43" i="10"/>
  <c r="S36" i="10" s="1"/>
  <c r="S53" i="10"/>
  <c r="S74" i="10"/>
  <c r="S27" i="10"/>
  <c r="S12" i="10"/>
  <c r="U60" i="10"/>
  <c r="S14" i="10"/>
  <c r="S11" i="10"/>
  <c r="S28" i="10"/>
  <c r="U78" i="10"/>
  <c r="S77" i="10"/>
  <c r="S66" i="10"/>
  <c r="H76" i="10"/>
  <c r="O75" i="10"/>
  <c r="H75" i="10"/>
  <c r="R74" i="10"/>
  <c r="Q74" i="10"/>
  <c r="P74" i="10"/>
  <c r="O74" i="10" s="1"/>
  <c r="J74" i="10"/>
  <c r="I74" i="10"/>
  <c r="H73" i="10"/>
  <c r="O72" i="10"/>
  <c r="L72" i="10"/>
  <c r="J72" i="10" s="1"/>
  <c r="H72" i="10" s="1"/>
  <c r="O67" i="10"/>
  <c r="L67" i="10"/>
  <c r="J67" i="10" s="1"/>
  <c r="H67" i="10" s="1"/>
  <c r="R66" i="10"/>
  <c r="Q66" i="10"/>
  <c r="P66" i="10"/>
  <c r="N66" i="10"/>
  <c r="N77" i="10" s="1"/>
  <c r="M66" i="10"/>
  <c r="M77" i="10" s="1"/>
  <c r="K66" i="10"/>
  <c r="K77" i="10" s="1"/>
  <c r="I66" i="10"/>
  <c r="O55" i="10"/>
  <c r="J55" i="10"/>
  <c r="O54" i="10"/>
  <c r="J54" i="10"/>
  <c r="H54" i="10" s="1"/>
  <c r="Q53" i="10"/>
  <c r="N53" i="10"/>
  <c r="L53" i="10"/>
  <c r="O50" i="10"/>
  <c r="J50" i="10"/>
  <c r="H50" i="10" s="1"/>
  <c r="O49" i="10"/>
  <c r="J49" i="10"/>
  <c r="H49" i="10" s="1"/>
  <c r="O48" i="10"/>
  <c r="J48" i="10"/>
  <c r="H48" i="10" s="1"/>
  <c r="O47" i="10"/>
  <c r="N47" i="10"/>
  <c r="M47" i="10"/>
  <c r="K47" i="10"/>
  <c r="O46" i="10"/>
  <c r="L46" i="10"/>
  <c r="J46" i="10" s="1"/>
  <c r="H46" i="10" s="1"/>
  <c r="O45" i="10"/>
  <c r="J45" i="10"/>
  <c r="H45" i="10" s="1"/>
  <c r="O44" i="10"/>
  <c r="J44" i="10"/>
  <c r="H44" i="10" s="1"/>
  <c r="R43" i="10"/>
  <c r="Q43" i="10"/>
  <c r="P43" i="10"/>
  <c r="N43" i="10"/>
  <c r="M43" i="10"/>
  <c r="K43" i="10"/>
  <c r="I43" i="10"/>
  <c r="O42" i="10"/>
  <c r="L42" i="10"/>
  <c r="J42" i="10" s="1"/>
  <c r="H42" i="10" s="1"/>
  <c r="O41" i="10"/>
  <c r="L41" i="10"/>
  <c r="J41" i="10" s="1"/>
  <c r="H41" i="10" s="1"/>
  <c r="R40" i="10"/>
  <c r="P40" i="10"/>
  <c r="N40" i="10"/>
  <c r="M40" i="10"/>
  <c r="K40" i="10"/>
  <c r="I40" i="10"/>
  <c r="O39" i="10"/>
  <c r="L39" i="10"/>
  <c r="J39" i="10" s="1"/>
  <c r="H39" i="10" s="1"/>
  <c r="O38" i="10"/>
  <c r="L38" i="10"/>
  <c r="J38" i="10" s="1"/>
  <c r="H38" i="10" s="1"/>
  <c r="O37" i="10"/>
  <c r="N37" i="10"/>
  <c r="M37" i="10"/>
  <c r="K37" i="10"/>
  <c r="I37" i="10"/>
  <c r="P36" i="10"/>
  <c r="H32" i="10"/>
  <c r="G32" i="10" s="1"/>
  <c r="H31" i="10"/>
  <c r="G31" i="10" s="1"/>
  <c r="H30" i="10"/>
  <c r="G30" i="10" s="1"/>
  <c r="I29" i="10"/>
  <c r="H29" i="10" s="1"/>
  <c r="G29" i="10" s="1"/>
  <c r="R28" i="10"/>
  <c r="Q28" i="10"/>
  <c r="P28" i="10"/>
  <c r="N28" i="10"/>
  <c r="M28" i="10"/>
  <c r="L28" i="10"/>
  <c r="K28" i="10"/>
  <c r="J28" i="10"/>
  <c r="L26" i="10"/>
  <c r="O25" i="10"/>
  <c r="L25" i="10"/>
  <c r="J25" i="10" s="1"/>
  <c r="H25" i="10" s="1"/>
  <c r="O24" i="10"/>
  <c r="L24" i="10"/>
  <c r="J24" i="10" s="1"/>
  <c r="H24" i="10" s="1"/>
  <c r="O23" i="10"/>
  <c r="L23" i="10"/>
  <c r="J23" i="10" s="1"/>
  <c r="H23" i="10" s="1"/>
  <c r="O22" i="10"/>
  <c r="L22" i="10"/>
  <c r="J22" i="10" s="1"/>
  <c r="H22" i="10" s="1"/>
  <c r="O21" i="10"/>
  <c r="L21" i="10"/>
  <c r="J21" i="10" s="1"/>
  <c r="H21" i="10" s="1"/>
  <c r="O20" i="10"/>
  <c r="L20" i="10"/>
  <c r="J20" i="10" s="1"/>
  <c r="H20" i="10" s="1"/>
  <c r="O19" i="10"/>
  <c r="L19" i="10"/>
  <c r="J19" i="10" s="1"/>
  <c r="H19" i="10" s="1"/>
  <c r="O18" i="10"/>
  <c r="L18" i="10"/>
  <c r="J18" i="10" s="1"/>
  <c r="H18" i="10" s="1"/>
  <c r="O17" i="10"/>
  <c r="L17" i="10"/>
  <c r="J17" i="10" s="1"/>
  <c r="H17" i="10" s="1"/>
  <c r="O16" i="10"/>
  <c r="L16" i="10"/>
  <c r="J16" i="10" s="1"/>
  <c r="H16" i="10" s="1"/>
  <c r="O15" i="10"/>
  <c r="L15" i="10"/>
  <c r="J15" i="10" s="1"/>
  <c r="H15" i="10" s="1"/>
  <c r="R14" i="10"/>
  <c r="R12" i="10" s="1"/>
  <c r="R11" i="10" s="1"/>
  <c r="Q14" i="10"/>
  <c r="Q12" i="10" s="1"/>
  <c r="Q11" i="10" s="1"/>
  <c r="P14" i="10"/>
  <c r="N14" i="10"/>
  <c r="N12" i="10" s="1"/>
  <c r="N11" i="10" s="1"/>
  <c r="M14" i="10"/>
  <c r="K14" i="10"/>
  <c r="K12" i="10" s="1"/>
  <c r="K11" i="10" s="1"/>
  <c r="I14" i="10"/>
  <c r="O13" i="10"/>
  <c r="L13" i="10"/>
  <c r="J13" i="10" s="1"/>
  <c r="H13" i="10" s="1"/>
  <c r="I12" i="10"/>
  <c r="I11" i="10" s="1"/>
  <c r="J78" i="11" l="1"/>
  <c r="H78" i="11" s="1"/>
  <c r="G78" i="11" s="1"/>
  <c r="H60" i="11"/>
  <c r="G60" i="11" s="1"/>
  <c r="P77" i="10"/>
  <c r="R77" i="10"/>
  <c r="H74" i="10"/>
  <c r="G74" i="10" s="1"/>
  <c r="G75" i="10"/>
  <c r="H57" i="10"/>
  <c r="O28" i="10"/>
  <c r="G38" i="10"/>
  <c r="G39" i="10"/>
  <c r="R36" i="10"/>
  <c r="R27" i="10" s="1"/>
  <c r="R60" i="10" s="1"/>
  <c r="R78" i="10" s="1"/>
  <c r="G41" i="10"/>
  <c r="G42" i="10"/>
  <c r="S60" i="10"/>
  <c r="S78" i="10" s="1"/>
  <c r="G15" i="10"/>
  <c r="G16" i="10"/>
  <c r="G17" i="10"/>
  <c r="G18" i="10"/>
  <c r="G19" i="10"/>
  <c r="G20" i="10"/>
  <c r="G21" i="10"/>
  <c r="G22" i="10"/>
  <c r="G23" i="10"/>
  <c r="G24" i="10"/>
  <c r="G25" i="10"/>
  <c r="G44" i="10"/>
  <c r="G45" i="10"/>
  <c r="G46" i="10"/>
  <c r="G48" i="10"/>
  <c r="G49" i="10"/>
  <c r="G50" i="10"/>
  <c r="G54" i="10"/>
  <c r="Q77" i="10"/>
  <c r="G72" i="10"/>
  <c r="P27" i="10"/>
  <c r="G67" i="10"/>
  <c r="G13" i="10"/>
  <c r="O53" i="10"/>
  <c r="M36" i="10"/>
  <c r="M27" i="10" s="1"/>
  <c r="I36" i="10"/>
  <c r="N36" i="10"/>
  <c r="N27" i="10" s="1"/>
  <c r="N60" i="10" s="1"/>
  <c r="N78" i="10" s="1"/>
  <c r="I77" i="10"/>
  <c r="Q36" i="10"/>
  <c r="Q27" i="10" s="1"/>
  <c r="Q60" i="10" s="1"/>
  <c r="J57" i="10"/>
  <c r="L77" i="10"/>
  <c r="J77" i="10" s="1"/>
  <c r="H77" i="10" s="1"/>
  <c r="O66" i="10"/>
  <c r="L14" i="10"/>
  <c r="J14" i="10" s="1"/>
  <c r="H14" i="10" s="1"/>
  <c r="I28" i="10"/>
  <c r="L40" i="10"/>
  <c r="J40" i="10" s="1"/>
  <c r="H40" i="10" s="1"/>
  <c r="O40" i="10"/>
  <c r="L43" i="10"/>
  <c r="J43" i="10" s="1"/>
  <c r="H43" i="10" s="1"/>
  <c r="O43" i="10"/>
  <c r="L47" i="10"/>
  <c r="M12" i="10"/>
  <c r="M11" i="10" s="1"/>
  <c r="L37" i="10"/>
  <c r="J37" i="10" s="1"/>
  <c r="H37" i="10" s="1"/>
  <c r="G37" i="10" s="1"/>
  <c r="O14" i="10"/>
  <c r="P12" i="10"/>
  <c r="H55" i="10"/>
  <c r="G55" i="10" s="1"/>
  <c r="J53" i="10"/>
  <c r="J47" i="10"/>
  <c r="L66" i="10"/>
  <c r="J66" i="10" s="1"/>
  <c r="H66" i="10" s="1"/>
  <c r="O77" i="10" l="1"/>
  <c r="G77" i="10" s="1"/>
  <c r="G43" i="10"/>
  <c r="G40" i="10"/>
  <c r="I27" i="10"/>
  <c r="I60" i="10" s="1"/>
  <c r="I78" i="10" s="1"/>
  <c r="Q78" i="10"/>
  <c r="G66" i="10"/>
  <c r="G14" i="10"/>
  <c r="H28" i="10"/>
  <c r="G28" i="10" s="1"/>
  <c r="O36" i="10"/>
  <c r="M60" i="10"/>
  <c r="M78" i="10" s="1"/>
  <c r="O27" i="10"/>
  <c r="H53" i="10"/>
  <c r="G53" i="10" s="1"/>
  <c r="L36" i="10"/>
  <c r="L27" i="10" s="1"/>
  <c r="L12" i="10"/>
  <c r="H47" i="10"/>
  <c r="G47" i="10" s="1"/>
  <c r="P11" i="10"/>
  <c r="O12" i="10"/>
  <c r="H36" i="10" l="1"/>
  <c r="G36" i="10" s="1"/>
  <c r="L11" i="10"/>
  <c r="L60" i="10" s="1"/>
  <c r="L78" i="10" s="1"/>
  <c r="J12" i="10"/>
  <c r="P60" i="10"/>
  <c r="P78" i="10" s="1"/>
  <c r="O11" i="10"/>
  <c r="O60" i="10" s="1"/>
  <c r="O78" i="10" s="1"/>
  <c r="J11" i="10" l="1"/>
  <c r="H12" i="10"/>
  <c r="G12" i="10" s="1"/>
  <c r="H11" i="10" l="1"/>
  <c r="G11" i="10" s="1"/>
  <c r="K36" i="10" l="1"/>
  <c r="K27" i="10" s="1"/>
  <c r="K60" i="10" s="1"/>
  <c r="K78" i="10" s="1"/>
  <c r="J36" i="10"/>
  <c r="J27" i="10" s="1"/>
  <c r="H27" i="10" s="1"/>
  <c r="G27" i="10" s="1"/>
  <c r="J60" i="10" l="1"/>
  <c r="H60" i="10" l="1"/>
  <c r="G60" i="10" s="1"/>
  <c r="J78" i="10"/>
  <c r="H78" i="10" s="1"/>
  <c r="G78" i="10" s="1"/>
</calcChain>
</file>

<file path=xl/sharedStrings.xml><?xml version="1.0" encoding="utf-8"?>
<sst xmlns="http://schemas.openxmlformats.org/spreadsheetml/2006/main" count="279" uniqueCount="99">
  <si>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</si>
  <si>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</si>
  <si>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土地</t>
    <rPh sb="0" eb="2">
      <t>トチ</t>
    </rPh>
    <phoneticPr fontId="3"/>
  </si>
  <si>
    <t>その他の固定資産</t>
    <rPh sb="2" eb="3">
      <t>タ</t>
    </rPh>
    <rPh sb="4" eb="6">
      <t>コテイ</t>
    </rPh>
    <rPh sb="6" eb="8">
      <t>シサン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</si>
  <si>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</si>
  <si>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</si>
  <si>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資　　産　　の　　部</t>
    <rPh sb="0" eb="1">
      <t>シ</t>
    </rPh>
    <rPh sb="3" eb="4">
      <t>サン</t>
    </rPh>
    <rPh sb="9" eb="10">
      <t>ブ</t>
    </rPh>
    <phoneticPr fontId="3"/>
  </si>
  <si>
    <t>基本財産</t>
    <rPh sb="0" eb="2">
      <t>キホン</t>
    </rPh>
    <rPh sb="2" eb="4">
      <t>ザイサン</t>
    </rPh>
    <phoneticPr fontId="3"/>
  </si>
  <si>
    <t>現金預金</t>
    <rPh sb="0" eb="2">
      <t>ゲンキン</t>
    </rPh>
    <rPh sb="2" eb="4">
      <t>ヨキン</t>
    </rPh>
    <phoneticPr fontId="3"/>
  </si>
  <si>
    <t>前払金</t>
    <rPh sb="0" eb="2">
      <t>マエバラ</t>
    </rPh>
    <rPh sb="2" eb="3">
      <t>キン</t>
    </rPh>
    <phoneticPr fontId="3"/>
  </si>
  <si>
    <t>未収金</t>
    <rPh sb="0" eb="3">
      <t>ミシュウキン</t>
    </rPh>
    <phoneticPr fontId="3"/>
  </si>
  <si>
    <t>建物</t>
    <rPh sb="0" eb="2">
      <t>タテモノ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</si>
  <si>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</si>
  <si>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器具及び備品</t>
    <rPh sb="0" eb="2">
      <t>キグ</t>
    </rPh>
    <rPh sb="2" eb="3">
      <t>オヨ</t>
    </rPh>
    <rPh sb="4" eb="6">
      <t>ビヒン</t>
    </rPh>
    <phoneticPr fontId="3"/>
  </si>
  <si>
    <t>権利</t>
    <rPh sb="0" eb="2">
      <t>ケンリ</t>
    </rPh>
    <phoneticPr fontId="3"/>
  </si>
  <si>
    <t>未払金</t>
    <rPh sb="0" eb="2">
      <t>ミハラ</t>
    </rPh>
    <rPh sb="2" eb="3">
      <t>キン</t>
    </rPh>
    <phoneticPr fontId="3"/>
  </si>
  <si>
    <t>預り金</t>
    <rPh sb="0" eb="1">
      <t>アズ</t>
    </rPh>
    <rPh sb="2" eb="3">
      <t>キン</t>
    </rPh>
    <phoneticPr fontId="3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</si>
  <si>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3"/>
  </si>
  <si>
    <t>社会福祉法人　不二の里森福祉会</t>
    <rPh sb="0" eb="2">
      <t>シャカイ</t>
    </rPh>
    <rPh sb="2" eb="4">
      <t>フクシ</t>
    </rPh>
    <rPh sb="4" eb="6">
      <t>ホウジン</t>
    </rPh>
    <rPh sb="7" eb="9">
      <t>フジ</t>
    </rPh>
    <rPh sb="10" eb="11">
      <t>サト</t>
    </rPh>
    <rPh sb="11" eb="12">
      <t>モリ</t>
    </rPh>
    <rPh sb="12" eb="14">
      <t>フクシ</t>
    </rPh>
    <rPh sb="14" eb="15">
      <t>カイ</t>
    </rPh>
    <phoneticPr fontId="3"/>
  </si>
  <si>
    <t>合　　計</t>
    <rPh sb="0" eb="4">
      <t>ゴウケイ</t>
    </rPh>
    <phoneticPr fontId="3"/>
  </si>
  <si>
    <t>本　　部</t>
    <rPh sb="0" eb="4">
      <t>ホンブ</t>
    </rPh>
    <phoneticPr fontId="3"/>
  </si>
  <si>
    <t>けやき園</t>
    <rPh sb="3" eb="4">
      <t>エン</t>
    </rPh>
    <phoneticPr fontId="3"/>
  </si>
  <si>
    <t>生活介護</t>
    <rPh sb="0" eb="2">
      <t>セイカツ</t>
    </rPh>
    <rPh sb="2" eb="4">
      <t>カイゴ</t>
    </rPh>
    <phoneticPr fontId="3"/>
  </si>
  <si>
    <t>小計</t>
    <rPh sb="0" eb="2">
      <t>ショウケイ</t>
    </rPh>
    <phoneticPr fontId="3"/>
  </si>
  <si>
    <t>就労支援事業</t>
    <rPh sb="0" eb="2">
      <t>シュウロウ</t>
    </rPh>
    <rPh sb="2" eb="4">
      <t>シエン</t>
    </rPh>
    <rPh sb="4" eb="6">
      <t>ジギョウ</t>
    </rPh>
    <phoneticPr fontId="3"/>
  </si>
  <si>
    <t>事業所計</t>
    <rPh sb="0" eb="3">
      <t>ジギョウショ</t>
    </rPh>
    <rPh sb="3" eb="4">
      <t>ケイ</t>
    </rPh>
    <phoneticPr fontId="3"/>
  </si>
  <si>
    <t>就労移行</t>
    <rPh sb="0" eb="2">
      <t>シュウロウ</t>
    </rPh>
    <rPh sb="2" eb="4">
      <t>イコウ</t>
    </rPh>
    <phoneticPr fontId="3"/>
  </si>
  <si>
    <t>就労継続</t>
    <rPh sb="0" eb="2">
      <t>シュウロウ</t>
    </rPh>
    <rPh sb="2" eb="4">
      <t>ケイゾク</t>
    </rPh>
    <phoneticPr fontId="3"/>
  </si>
  <si>
    <t>現金</t>
    <rPh sb="0" eb="2">
      <t>ゲンキン</t>
    </rPh>
    <phoneticPr fontId="3"/>
  </si>
  <si>
    <t>預金</t>
    <rPh sb="0" eb="2">
      <t>ヨキン</t>
    </rPh>
    <phoneticPr fontId="3"/>
  </si>
  <si>
    <t>No.　1876965</t>
    <phoneticPr fontId="3"/>
  </si>
  <si>
    <t>No.　1886567</t>
    <phoneticPr fontId="3"/>
  </si>
  <si>
    <t>No.　1892476</t>
    <phoneticPr fontId="3"/>
  </si>
  <si>
    <t>小口現金</t>
    <rPh sb="0" eb="2">
      <t>コグチ</t>
    </rPh>
    <rPh sb="2" eb="4">
      <t>ゲンキン</t>
    </rPh>
    <phoneticPr fontId="3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</si>
  <si>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</si>
  <si>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</si>
  <si>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科目</t>
    <rPh sb="0" eb="2">
      <t>カモク</t>
    </rPh>
    <phoneticPr fontId="3"/>
  </si>
  <si>
    <t>No.　1916560</t>
    <phoneticPr fontId="3"/>
  </si>
  <si>
    <t>就労支援事業会計</t>
    <rPh sb="0" eb="2">
      <t>シュウロウ</t>
    </rPh>
    <rPh sb="2" eb="4">
      <t>シエン</t>
    </rPh>
    <rPh sb="4" eb="6">
      <t>ジギョウ</t>
    </rPh>
    <rPh sb="6" eb="8">
      <t>カイケイ</t>
    </rPh>
    <phoneticPr fontId="3"/>
  </si>
  <si>
    <t>一般会計</t>
    <rPh sb="0" eb="2">
      <t>イッパン</t>
    </rPh>
    <rPh sb="2" eb="4">
      <t>カイケイ</t>
    </rPh>
    <phoneticPr fontId="3"/>
  </si>
  <si>
    <t>共同　　　　　　　　　生活　　　　　　　　　　　　援助</t>
    <rPh sb="0" eb="2">
      <t>キョウドウ</t>
    </rPh>
    <rPh sb="11" eb="13">
      <t>セイカツ</t>
    </rPh>
    <rPh sb="25" eb="27">
      <t>エンジョ</t>
    </rPh>
    <phoneticPr fontId="3"/>
  </si>
  <si>
    <t>相談　　　　　　　支援</t>
    <rPh sb="0" eb="2">
      <t>ソウダン</t>
    </rPh>
    <rPh sb="9" eb="11">
      <t>シエン</t>
    </rPh>
    <phoneticPr fontId="3"/>
  </si>
  <si>
    <t>合　計</t>
    <rPh sb="0" eb="1">
      <t>ゴウ</t>
    </rPh>
    <rPh sb="2" eb="3">
      <t>ケイ</t>
    </rPh>
    <phoneticPr fontId="3"/>
  </si>
  <si>
    <t>負　　債　　の　　部</t>
    <rPh sb="0" eb="1">
      <t>フ</t>
    </rPh>
    <rPh sb="3" eb="4">
      <t>サイ</t>
    </rPh>
    <rPh sb="9" eb="10">
      <t>ブ</t>
    </rPh>
    <phoneticPr fontId="3"/>
  </si>
  <si>
    <t>差　引　純　資　産</t>
    <rPh sb="0" eb="1">
      <t>サ</t>
    </rPh>
    <rPh sb="2" eb="3">
      <t>イン</t>
    </rPh>
    <rPh sb="4" eb="5">
      <t>ジュン</t>
    </rPh>
    <rPh sb="6" eb="7">
      <t>シ</t>
    </rPh>
    <rPh sb="8" eb="9">
      <t>サン</t>
    </rPh>
    <phoneticPr fontId="3"/>
  </si>
  <si>
    <t>摘　　要</t>
    <rPh sb="0" eb="1">
      <t>ツ</t>
    </rPh>
    <rPh sb="3" eb="4">
      <t>ヨウ</t>
    </rPh>
    <phoneticPr fontId="3"/>
  </si>
  <si>
    <t>販売時おつり</t>
    <rPh sb="0" eb="2">
      <t>ハンバイ</t>
    </rPh>
    <rPh sb="2" eb="3">
      <t>ジ</t>
    </rPh>
    <phoneticPr fontId="3"/>
  </si>
  <si>
    <t>事業費収入の未収額等</t>
    <rPh sb="0" eb="3">
      <t>ジギョウヒ</t>
    </rPh>
    <rPh sb="3" eb="5">
      <t>シュウニュウ</t>
    </rPh>
    <rPh sb="6" eb="8">
      <t>ミシュウ</t>
    </rPh>
    <rPh sb="8" eb="9">
      <t>ガク</t>
    </rPh>
    <rPh sb="9" eb="10">
      <t>トウ</t>
    </rPh>
    <phoneticPr fontId="3"/>
  </si>
  <si>
    <t>富士吉田市下吉田字尾垂6663番1</t>
    <phoneticPr fontId="3"/>
  </si>
  <si>
    <t>富士吉田市下吉田字尾垂6663番3</t>
    <phoneticPr fontId="3"/>
  </si>
  <si>
    <t>富士吉田市下吉田字尾垂6664番3</t>
    <phoneticPr fontId="3"/>
  </si>
  <si>
    <t>障害福祉サービス事業所けやき園</t>
    <rPh sb="0" eb="2">
      <t>ショウガイ</t>
    </rPh>
    <rPh sb="2" eb="4">
      <t>フクシ</t>
    </rPh>
    <rPh sb="8" eb="11">
      <t>ジギョウショ</t>
    </rPh>
    <rPh sb="14" eb="15">
      <t>エン</t>
    </rPh>
    <phoneticPr fontId="3"/>
  </si>
  <si>
    <t>山梨中央銀行吉田支店普通預金</t>
    <rPh sb="0" eb="2">
      <t>ヤマナシ</t>
    </rPh>
    <rPh sb="2" eb="4">
      <t>チュウオウ</t>
    </rPh>
    <rPh sb="4" eb="6">
      <t>ギンコウ</t>
    </rPh>
    <rPh sb="6" eb="8">
      <t>ヨシダ</t>
    </rPh>
    <rPh sb="8" eb="10">
      <t>シテン</t>
    </rPh>
    <rPh sb="10" eb="12">
      <t>フツウ</t>
    </rPh>
    <rPh sb="12" eb="14">
      <t>ヨキン</t>
    </rPh>
    <phoneticPr fontId="3"/>
  </si>
  <si>
    <t>厨房機器一式、惣菜調理みそ等製造機器</t>
    <rPh sb="0" eb="2">
      <t>チュウボウ</t>
    </rPh>
    <rPh sb="2" eb="4">
      <t>キキ</t>
    </rPh>
    <rPh sb="4" eb="6">
      <t>イッシキ</t>
    </rPh>
    <rPh sb="7" eb="9">
      <t>ソウザイ</t>
    </rPh>
    <rPh sb="9" eb="11">
      <t>チョウリ</t>
    </rPh>
    <rPh sb="13" eb="14">
      <t>トウ</t>
    </rPh>
    <rPh sb="14" eb="16">
      <t>セイゾウ</t>
    </rPh>
    <rPh sb="16" eb="18">
      <t>キキ</t>
    </rPh>
    <phoneticPr fontId="3"/>
  </si>
  <si>
    <t>水道加入権</t>
    <rPh sb="0" eb="2">
      <t>スイドウ</t>
    </rPh>
    <rPh sb="2" eb="5">
      <t>カニュウケン</t>
    </rPh>
    <phoneticPr fontId="3"/>
  </si>
  <si>
    <t>科　　目</t>
    <rPh sb="0" eb="1">
      <t>カ</t>
    </rPh>
    <rPh sb="3" eb="4">
      <t>モク</t>
    </rPh>
    <phoneticPr fontId="3"/>
  </si>
  <si>
    <t>摘　　要</t>
    <rPh sb="0" eb="1">
      <t>チャク</t>
    </rPh>
    <rPh sb="3" eb="4">
      <t>ヨウ</t>
    </rPh>
    <phoneticPr fontId="3"/>
  </si>
  <si>
    <t>職員時間外手当（3月分）</t>
    <rPh sb="0" eb="2">
      <t>ショクイン</t>
    </rPh>
    <rPh sb="2" eb="5">
      <t>ジカンガイ</t>
    </rPh>
    <rPh sb="5" eb="7">
      <t>テアテ</t>
    </rPh>
    <rPh sb="9" eb="11">
      <t>ガツブン</t>
    </rPh>
    <phoneticPr fontId="3"/>
  </si>
  <si>
    <t>パート職員給与</t>
    <rPh sb="3" eb="5">
      <t>ショクイン</t>
    </rPh>
    <rPh sb="5" eb="7">
      <t>キュウヨ</t>
    </rPh>
    <phoneticPr fontId="3"/>
  </si>
  <si>
    <t>社保事業主負担分（3月分）</t>
    <rPh sb="0" eb="1">
      <t>シャ</t>
    </rPh>
    <rPh sb="1" eb="2">
      <t>ホ</t>
    </rPh>
    <rPh sb="2" eb="5">
      <t>ジギョウヌシ</t>
    </rPh>
    <rPh sb="5" eb="8">
      <t>フタンブン</t>
    </rPh>
    <rPh sb="10" eb="12">
      <t>ガツブン</t>
    </rPh>
    <phoneticPr fontId="3"/>
  </si>
  <si>
    <t>利用者工賃</t>
    <rPh sb="0" eb="3">
      <t>リヨウシャ</t>
    </rPh>
    <rPh sb="3" eb="5">
      <t>コウチン</t>
    </rPh>
    <phoneticPr fontId="3"/>
  </si>
  <si>
    <t>就労支援事業材料費等</t>
    <rPh sb="0" eb="2">
      <t>シュウロウ</t>
    </rPh>
    <rPh sb="2" eb="4">
      <t>シエン</t>
    </rPh>
    <rPh sb="4" eb="6">
      <t>ジギョウ</t>
    </rPh>
    <rPh sb="6" eb="9">
      <t>ザイリョウヒ</t>
    </rPh>
    <rPh sb="9" eb="10">
      <t>トウ</t>
    </rPh>
    <phoneticPr fontId="3"/>
  </si>
  <si>
    <t>職員社会保険料等</t>
    <rPh sb="0" eb="2">
      <t>ショクイン</t>
    </rPh>
    <rPh sb="2" eb="4">
      <t>シャカイ</t>
    </rPh>
    <rPh sb="4" eb="7">
      <t>ホケンリョウ</t>
    </rPh>
    <rPh sb="7" eb="8">
      <t>トウ</t>
    </rPh>
    <phoneticPr fontId="3"/>
  </si>
  <si>
    <t>福祉医療機構</t>
    <phoneticPr fontId="3"/>
  </si>
  <si>
    <t>資　産　の　部　合　計</t>
    <rPh sb="0" eb="1">
      <t>シ</t>
    </rPh>
    <rPh sb="2" eb="3">
      <t>サン</t>
    </rPh>
    <rPh sb="6" eb="7">
      <t>ブ</t>
    </rPh>
    <rPh sb="8" eb="9">
      <t>ゴウ</t>
    </rPh>
    <rPh sb="10" eb="11">
      <t>ケイ</t>
    </rPh>
    <phoneticPr fontId="3"/>
  </si>
  <si>
    <t>負　債　の　部　合　計</t>
    <rPh sb="0" eb="1">
      <t>フ</t>
    </rPh>
    <rPh sb="2" eb="3">
      <t>サイ</t>
    </rPh>
    <rPh sb="6" eb="7">
      <t>ブ</t>
    </rPh>
    <rPh sb="8" eb="9">
      <t>ゴウ</t>
    </rPh>
    <rPh sb="10" eb="11">
      <t>ケイ</t>
    </rPh>
    <phoneticPr fontId="3"/>
  </si>
  <si>
    <t>人件費積立預金</t>
    <rPh sb="0" eb="3">
      <t>ジンケンヒ</t>
    </rPh>
    <rPh sb="3" eb="5">
      <t>ツミタテ</t>
    </rPh>
    <rPh sb="5" eb="7">
      <t>ヨキン</t>
    </rPh>
    <phoneticPr fontId="3"/>
  </si>
  <si>
    <t>山梨中央銀行吉田支店定期預金</t>
    <rPh sb="0" eb="2">
      <t>ヤマナシ</t>
    </rPh>
    <rPh sb="2" eb="4">
      <t>チュウオウ</t>
    </rPh>
    <rPh sb="4" eb="6">
      <t>ギンコウ</t>
    </rPh>
    <rPh sb="6" eb="8">
      <t>ヨシダ</t>
    </rPh>
    <rPh sb="8" eb="10">
      <t>シテン</t>
    </rPh>
    <rPh sb="10" eb="12">
      <t>テイキ</t>
    </rPh>
    <rPh sb="12" eb="14">
      <t>ヨキン</t>
    </rPh>
    <phoneticPr fontId="3"/>
  </si>
  <si>
    <t>しら糸入居者返金分</t>
    <rPh sb="2" eb="3">
      <t>イト</t>
    </rPh>
    <rPh sb="3" eb="6">
      <t>ニュウキョシャ</t>
    </rPh>
    <rPh sb="6" eb="8">
      <t>ヘンキン</t>
    </rPh>
    <rPh sb="8" eb="9">
      <t>ブン</t>
    </rPh>
    <phoneticPr fontId="3"/>
  </si>
  <si>
    <t>No.　1919350</t>
    <phoneticPr fontId="3"/>
  </si>
  <si>
    <t>地域活動センター</t>
    <rPh sb="0" eb="2">
      <t>チイキ</t>
    </rPh>
    <rPh sb="2" eb="4">
      <t>カツドウ</t>
    </rPh>
    <phoneticPr fontId="3"/>
  </si>
  <si>
    <t>送迎用車両（4台）相談車両</t>
    <rPh sb="0" eb="3">
      <t>ソウゲイヨウ</t>
    </rPh>
    <rPh sb="3" eb="5">
      <t>シャリョウ</t>
    </rPh>
    <rPh sb="7" eb="8">
      <t>ダイ</t>
    </rPh>
    <rPh sb="9" eb="11">
      <t>ソウダン</t>
    </rPh>
    <rPh sb="11" eb="13">
      <t>シャリョウ</t>
    </rPh>
    <phoneticPr fontId="3"/>
  </si>
  <si>
    <t>脱粒機、製麹機、洗濯機等</t>
    <rPh sb="0" eb="1">
      <t>ダツ</t>
    </rPh>
    <rPh sb="1" eb="2">
      <t>ツブ</t>
    </rPh>
    <rPh sb="2" eb="3">
      <t>キ</t>
    </rPh>
    <rPh sb="4" eb="5">
      <t>セイ</t>
    </rPh>
    <rPh sb="5" eb="6">
      <t>コウジ</t>
    </rPh>
    <rPh sb="6" eb="7">
      <t>キ</t>
    </rPh>
    <rPh sb="8" eb="11">
      <t>センタクキ</t>
    </rPh>
    <rPh sb="11" eb="12">
      <t>トウ</t>
    </rPh>
    <phoneticPr fontId="3"/>
  </si>
  <si>
    <t>管理者</t>
    <rPh sb="0" eb="3">
      <t>カンリシャ</t>
    </rPh>
    <phoneticPr fontId="3"/>
  </si>
  <si>
    <t>No.　305509</t>
  </si>
  <si>
    <t>商品・製品</t>
    <rPh sb="0" eb="2">
      <t>ショウヒン</t>
    </rPh>
    <rPh sb="3" eb="5">
      <t>セイヒン</t>
    </rPh>
    <phoneticPr fontId="3"/>
  </si>
  <si>
    <t>原材料</t>
    <rPh sb="0" eb="3">
      <t>ゲンザイリョウ</t>
    </rPh>
    <phoneticPr fontId="3"/>
  </si>
  <si>
    <t>立替金</t>
    <rPh sb="0" eb="3">
      <t>タテカエキン</t>
    </rPh>
    <phoneticPr fontId="3"/>
  </si>
  <si>
    <t>No.　305513</t>
    <phoneticPr fontId="3"/>
  </si>
  <si>
    <t>修繕積立預金</t>
    <rPh sb="0" eb="2">
      <t>シュウゼン</t>
    </rPh>
    <rPh sb="2" eb="4">
      <t>ツミタテ</t>
    </rPh>
    <rPh sb="4" eb="6">
      <t>ヨキン</t>
    </rPh>
    <phoneticPr fontId="3"/>
  </si>
  <si>
    <t>No.　305505</t>
    <phoneticPr fontId="3"/>
  </si>
  <si>
    <t>No.　305504</t>
    <phoneticPr fontId="3"/>
  </si>
  <si>
    <t>No.　305507</t>
    <phoneticPr fontId="3"/>
  </si>
  <si>
    <t>設備等整備積立預金</t>
    <rPh sb="0" eb="2">
      <t>セツビ</t>
    </rPh>
    <rPh sb="2" eb="3">
      <t>トウ</t>
    </rPh>
    <rPh sb="3" eb="5">
      <t>セイビ</t>
    </rPh>
    <rPh sb="5" eb="7">
      <t>ツミタテ</t>
    </rPh>
    <rPh sb="7" eb="9">
      <t>ヨキン</t>
    </rPh>
    <phoneticPr fontId="3"/>
  </si>
  <si>
    <t>理事長</t>
    <rPh sb="0" eb="3">
      <t>リジチョウ</t>
    </rPh>
    <phoneticPr fontId="3"/>
  </si>
  <si>
    <t>会計責任者</t>
    <rPh sb="0" eb="2">
      <t>カイケイ</t>
    </rPh>
    <rPh sb="2" eb="5">
      <t>セキニンシャ</t>
    </rPh>
    <phoneticPr fontId="3"/>
  </si>
  <si>
    <t>平成24年度　財産目録</t>
    <rPh sb="0" eb="2">
      <t>ヘイセイ</t>
    </rPh>
    <rPh sb="4" eb="6">
      <t>ネンド</t>
    </rPh>
    <rPh sb="7" eb="9">
      <t>ザイサン</t>
    </rPh>
    <rPh sb="9" eb="11">
      <t>モクロク</t>
    </rPh>
    <phoneticPr fontId="3"/>
  </si>
  <si>
    <t>（平成25年3月31日現在）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</si>
  <si>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特別会計</t>
    <rPh sb="0" eb="2">
      <t>トクベツ</t>
    </rPh>
    <rPh sb="2" eb="4">
      <t>カイケイ</t>
    </rPh>
    <phoneticPr fontId="3"/>
  </si>
  <si>
    <t>日中　　　　　　　一時</t>
    <rPh sb="0" eb="2">
      <t>ニッチュウ</t>
    </rPh>
    <rPh sb="9" eb="11">
      <t>イチジ</t>
    </rPh>
    <phoneticPr fontId="3"/>
  </si>
  <si>
    <t>福祉　　有償　　運送</t>
    <rPh sb="0" eb="2">
      <t>フクシ</t>
    </rPh>
    <rPh sb="4" eb="6">
      <t>ユウショウ</t>
    </rPh>
    <rPh sb="8" eb="10">
      <t>ウンソウ</t>
    </rPh>
    <phoneticPr fontId="3"/>
  </si>
  <si>
    <t>利用者健康診断料</t>
    <rPh sb="0" eb="3">
      <t>リヨウシャ</t>
    </rPh>
    <rPh sb="3" eb="5">
      <t>ケンコウ</t>
    </rPh>
    <rPh sb="5" eb="7">
      <t>シンダン</t>
    </rPh>
    <rPh sb="7" eb="8">
      <t>リョウ</t>
    </rPh>
    <phoneticPr fontId="3"/>
  </si>
  <si>
    <t>25年度しせつの損害保険料</t>
    <rPh sb="2" eb="4">
      <t>ネンド</t>
    </rPh>
    <rPh sb="8" eb="10">
      <t>ソンガイ</t>
    </rPh>
    <rPh sb="10" eb="13">
      <t>ホケンリョウ</t>
    </rPh>
    <phoneticPr fontId="3"/>
  </si>
  <si>
    <t>25年度ＧＨ家賃</t>
    <rPh sb="2" eb="4">
      <t>ネンド</t>
    </rPh>
    <rPh sb="6" eb="8">
      <t>ヤチン</t>
    </rPh>
    <phoneticPr fontId="3"/>
  </si>
  <si>
    <t>No.　306146</t>
    <phoneticPr fontId="3"/>
  </si>
  <si>
    <t>No.　306150</t>
    <phoneticPr fontId="3"/>
  </si>
  <si>
    <t>No.　306149</t>
    <phoneticPr fontId="3"/>
  </si>
  <si>
    <t>No.　306147</t>
    <phoneticPr fontId="3"/>
  </si>
  <si>
    <t>No.　306148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</si>
</sst>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5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0" borderId="5" xfId="1" applyFont="1" applyBorder="1" applyAlignment="1">
      <alignment vertical="center" shrinkToFit="1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 shrinkToFit="1"/>
    </xf>
    <xf numFmtId="38" fontId="5" fillId="0" borderId="7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38" fontId="2" fillId="0" borderId="2" xfId="1" applyFont="1" applyBorder="1" applyAlignment="1">
      <alignment horizontal="left" vertical="center"/>
    </xf>
    <xf numFmtId="38" fontId="2" fillId="0" borderId="1" xfId="1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38" fontId="2" fillId="0" borderId="3" xfId="1" applyFont="1" applyBorder="1" applyAlignment="1">
      <alignment horizontal="left" vertical="center"/>
    </xf>
    <xf numFmtId="38" fontId="2" fillId="0" borderId="2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/>
    </xf>
    <xf numFmtId="38" fontId="5" fillId="0" borderId="12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2" fillId="0" borderId="4" xfId="1" applyFont="1" applyBorder="1" applyAlignment="1">
      <alignment horizontal="left" vertical="center"/>
    </xf>
    <xf numFmtId="38" fontId="2" fillId="0" borderId="11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12" xfId="1" applyFont="1" applyBorder="1" applyAlignment="1">
      <alignment horizontal="left" vertical="center"/>
    </xf>
    <xf numFmtId="38" fontId="5" fillId="0" borderId="5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 shrinkToFit="1"/>
    </xf>
    <xf numFmtId="38" fontId="6" fillId="0" borderId="2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shrinkToFit="1"/>
    </xf>
    <xf numFmtId="38" fontId="5" fillId="0" borderId="10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176" fontId="6" fillId="0" borderId="10" xfId="1" applyNumberFormat="1" applyFont="1" applyBorder="1" applyAlignment="1">
      <alignment vertical="center" shrinkToFit="1"/>
    </xf>
    <xf numFmtId="38" fontId="5" fillId="0" borderId="18" xfId="1" applyFont="1" applyBorder="1" applyAlignment="1">
      <alignment vertical="center" shrinkToFit="1"/>
    </xf>
    <xf numFmtId="38" fontId="2" fillId="0" borderId="19" xfId="1" applyFont="1" applyBorder="1" applyAlignment="1">
      <alignment vertical="center" shrinkToFit="1"/>
    </xf>
    <xf numFmtId="38" fontId="5" fillId="2" borderId="10" xfId="1" applyFont="1" applyFill="1" applyBorder="1" applyAlignment="1">
      <alignment vertical="center" shrinkToFit="1"/>
    </xf>
    <xf numFmtId="38" fontId="2" fillId="2" borderId="10" xfId="1" applyFont="1" applyFill="1" applyBorder="1" applyAlignment="1">
      <alignment vertical="center" shrinkToFit="1"/>
    </xf>
    <xf numFmtId="38" fontId="5" fillId="2" borderId="7" xfId="1" applyFont="1" applyFill="1" applyBorder="1" applyAlignment="1">
      <alignment vertical="center" shrinkToFit="1"/>
    </xf>
    <xf numFmtId="38" fontId="6" fillId="2" borderId="10" xfId="1" applyFont="1" applyFill="1" applyBorder="1" applyAlignment="1">
      <alignment vertical="center" shrinkToFit="1"/>
    </xf>
    <xf numFmtId="176" fontId="6" fillId="2" borderId="10" xfId="1" applyNumberFormat="1" applyFont="1" applyFill="1" applyBorder="1" applyAlignment="1">
      <alignment vertical="center" shrinkToFit="1"/>
    </xf>
    <xf numFmtId="38" fontId="5" fillId="2" borderId="13" xfId="1" applyFont="1" applyFill="1" applyBorder="1" applyAlignment="1">
      <alignment vertical="center" shrinkToFit="1"/>
    </xf>
    <xf numFmtId="38" fontId="2" fillId="2" borderId="13" xfId="1" applyFont="1" applyFill="1" applyBorder="1" applyAlignment="1">
      <alignment vertical="center" shrinkToFit="1"/>
    </xf>
    <xf numFmtId="38" fontId="5" fillId="2" borderId="17" xfId="1" applyFont="1" applyFill="1" applyBorder="1" applyAlignment="1">
      <alignment vertical="center" shrinkToFit="1"/>
    </xf>
    <xf numFmtId="38" fontId="6" fillId="2" borderId="13" xfId="1" applyFont="1" applyFill="1" applyBorder="1" applyAlignment="1">
      <alignment vertical="center" shrinkToFit="1"/>
    </xf>
    <xf numFmtId="176" fontId="6" fillId="2" borderId="13" xfId="1" applyNumberFormat="1" applyFont="1" applyFill="1" applyBorder="1" applyAlignment="1">
      <alignment vertical="center" shrinkToFit="1"/>
    </xf>
    <xf numFmtId="38" fontId="4" fillId="0" borderId="0" xfId="1" applyFont="1" applyAlignment="1">
      <alignment vertical="center"/>
    </xf>
    <xf numFmtId="38" fontId="5" fillId="0" borderId="12" xfId="1" applyFont="1" applyBorder="1" applyAlignment="1">
      <alignment horizontal="left" vertical="center" indent="1" shrinkToFit="1"/>
    </xf>
    <xf numFmtId="38" fontId="5" fillId="0" borderId="15" xfId="1" applyFont="1" applyBorder="1" applyAlignment="1">
      <alignment vertical="center" shrinkToFit="1"/>
    </xf>
    <xf numFmtId="38" fontId="5" fillId="0" borderId="20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176" fontId="2" fillId="2" borderId="10" xfId="1" applyNumberFormat="1" applyFont="1" applyFill="1" applyBorder="1" applyAlignment="1">
      <alignment vertical="center" shrinkToFit="1"/>
    </xf>
    <xf numFmtId="176" fontId="6" fillId="0" borderId="0" xfId="1" applyNumberFormat="1" applyFont="1" applyAlignment="1">
      <alignment vertical="center"/>
    </xf>
    <xf numFmtId="176" fontId="2" fillId="2" borderId="13" xfId="1" applyNumberFormat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38" fontId="5" fillId="2" borderId="12" xfId="1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shrinkToFit="1"/>
    </xf>
    <xf numFmtId="38" fontId="2" fillId="0" borderId="7" xfId="1" applyFont="1" applyBorder="1" applyAlignment="1">
      <alignment horizontal="center" vertical="center" shrinkToFit="1"/>
    </xf>
    <xf numFmtId="38" fontId="5" fillId="0" borderId="22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0" fontId="2" fillId="0" borderId="11" xfId="0" applyFont="1" applyFill="1" applyBorder="1"/>
    <xf numFmtId="38" fontId="5" fillId="0" borderId="6" xfId="1" applyFont="1" applyFill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0" fontId="2" fillId="2" borderId="8" xfId="0" applyFont="1" applyFill="1" applyBorder="1" applyAlignment="1">
      <alignment horizontal="center" shrinkToFit="1"/>
    </xf>
    <xf numFmtId="38" fontId="2" fillId="0" borderId="10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38" fontId="5" fillId="2" borderId="0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176" fontId="2" fillId="2" borderId="0" xfId="1" applyNumberFormat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18" xfId="1" applyFont="1" applyFill="1" applyBorder="1" applyAlignment="1">
      <alignment vertical="center" shrinkToFit="1"/>
    </xf>
    <xf numFmtId="38" fontId="5" fillId="0" borderId="5" xfId="1" applyFont="1" applyFill="1" applyBorder="1" applyAlignment="1">
      <alignment vertical="center" shrinkToFit="1"/>
    </xf>
    <xf numFmtId="38" fontId="5" fillId="2" borderId="24" xfId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/>
    </xf>
    <xf numFmtId="38" fontId="5" fillId="0" borderId="3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176" fontId="2" fillId="0" borderId="3" xfId="1" applyNumberFormat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5" fillId="0" borderId="25" xfId="1" applyFont="1" applyBorder="1" applyAlignment="1">
      <alignment vertical="center" shrinkToFit="1"/>
    </xf>
    <xf numFmtId="38" fontId="5" fillId="0" borderId="26" xfId="1" applyFont="1" applyBorder="1" applyAlignment="1">
      <alignment vertical="center" shrinkToFit="1"/>
    </xf>
    <xf numFmtId="38" fontId="5" fillId="0" borderId="27" xfId="1" applyFont="1" applyBorder="1" applyAlignment="1">
      <alignment vertical="center" shrinkToFit="1"/>
    </xf>
    <xf numFmtId="38" fontId="2" fillId="0" borderId="27" xfId="1" applyFont="1" applyBorder="1" applyAlignment="1">
      <alignment vertical="center" shrinkToFit="1"/>
    </xf>
    <xf numFmtId="176" fontId="2" fillId="0" borderId="27" xfId="1" applyNumberFormat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5" fillId="0" borderId="28" xfId="1" applyFont="1" applyBorder="1" applyAlignment="1">
      <alignment vertical="center" shrinkToFit="1"/>
    </xf>
    <xf numFmtId="38" fontId="2" fillId="2" borderId="2" xfId="1" applyFont="1" applyFill="1" applyBorder="1" applyAlignment="1">
      <alignment vertical="center"/>
    </xf>
    <xf numFmtId="176" fontId="5" fillId="2" borderId="17" xfId="1" applyNumberFormat="1" applyFont="1" applyFill="1" applyBorder="1" applyAlignment="1">
      <alignment vertical="center" shrinkToFit="1"/>
    </xf>
    <xf numFmtId="176" fontId="5" fillId="2" borderId="12" xfId="1" applyNumberFormat="1" applyFont="1" applyFill="1" applyBorder="1" applyAlignment="1">
      <alignment vertical="center" shrinkToFit="1"/>
    </xf>
    <xf numFmtId="38" fontId="5" fillId="2" borderId="11" xfId="1" applyFont="1" applyFill="1" applyBorder="1" applyAlignment="1">
      <alignment vertical="center" shrinkToFit="1"/>
    </xf>
    <xf numFmtId="38" fontId="5" fillId="0" borderId="6" xfId="1" applyFont="1" applyBorder="1" applyAlignment="1">
      <alignment horizontal="left" vertical="center" indent="1" shrinkToFit="1"/>
    </xf>
    <xf numFmtId="38" fontId="5" fillId="0" borderId="3" xfId="1" applyFont="1" applyBorder="1" applyAlignment="1">
      <alignment horizontal="left" vertical="center"/>
    </xf>
    <xf numFmtId="38" fontId="7" fillId="0" borderId="3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7" fillId="0" borderId="12" xfId="1" applyFont="1" applyBorder="1" applyAlignment="1">
      <alignment vertical="center" shrinkToFit="1"/>
    </xf>
    <xf numFmtId="38" fontId="7" fillId="0" borderId="11" xfId="1" applyFont="1" applyBorder="1" applyAlignment="1">
      <alignment vertical="center" shrinkToFit="1"/>
    </xf>
    <xf numFmtId="38" fontId="7" fillId="0" borderId="12" xfId="1" applyFont="1" applyBorder="1" applyAlignment="1">
      <alignment horizontal="left" vertical="center" shrinkToFit="1"/>
    </xf>
    <xf numFmtId="38" fontId="7" fillId="0" borderId="0" xfId="1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 shrinkToFit="1"/>
    </xf>
    <xf numFmtId="38" fontId="5" fillId="0" borderId="19" xfId="1" applyFont="1" applyBorder="1" applyAlignment="1">
      <alignment vertical="center" shrinkToFit="1"/>
    </xf>
    <xf numFmtId="176" fontId="2" fillId="0" borderId="21" xfId="1" applyNumberFormat="1" applyFont="1" applyBorder="1" applyAlignment="1">
      <alignment vertical="center" shrinkToFit="1"/>
    </xf>
    <xf numFmtId="38" fontId="2" fillId="0" borderId="7" xfId="1" applyFont="1" applyBorder="1" applyAlignment="1">
      <alignment vertical="center"/>
    </xf>
    <xf numFmtId="176" fontId="2" fillId="0" borderId="19" xfId="1" applyNumberFormat="1" applyFont="1" applyBorder="1" applyAlignment="1">
      <alignment vertical="center" shrinkToFit="1"/>
    </xf>
    <xf numFmtId="38" fontId="5" fillId="0" borderId="2" xfId="1" applyFont="1" applyBorder="1" applyAlignment="1">
      <alignment horizontal="left" vertical="center"/>
    </xf>
    <xf numFmtId="38" fontId="5" fillId="2" borderId="34" xfId="1" applyFont="1" applyFill="1" applyBorder="1" applyAlignment="1">
      <alignment vertical="center" shrinkToFit="1"/>
    </xf>
    <xf numFmtId="176" fontId="5" fillId="2" borderId="10" xfId="1" applyNumberFormat="1" applyFont="1" applyFill="1" applyBorder="1" applyAlignment="1">
      <alignment vertical="center" shrinkToFit="1"/>
    </xf>
    <xf numFmtId="38" fontId="5" fillId="0" borderId="2" xfId="1" applyFont="1" applyBorder="1" applyAlignment="1">
      <alignment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38" fontId="5" fillId="0" borderId="0" xfId="1" applyFont="1" applyAlignment="1">
      <alignment vertical="center"/>
    </xf>
    <xf numFmtId="38" fontId="5" fillId="2" borderId="18" xfId="1" applyFont="1" applyFill="1" applyBorder="1" applyAlignment="1">
      <alignment vertical="center" shrinkToFit="1"/>
    </xf>
    <xf numFmtId="38" fontId="5" fillId="2" borderId="20" xfId="1" applyFont="1" applyFill="1" applyBorder="1" applyAlignment="1">
      <alignment vertical="center" shrinkToFit="1"/>
    </xf>
    <xf numFmtId="38" fontId="9" fillId="0" borderId="2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9" fillId="0" borderId="3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 shrinkToFit="1"/>
    </xf>
    <xf numFmtId="176" fontId="9" fillId="2" borderId="13" xfId="1" applyNumberFormat="1" applyFont="1" applyFill="1" applyBorder="1" applyAlignment="1">
      <alignment vertical="center" shrinkToFit="1"/>
    </xf>
    <xf numFmtId="176" fontId="9" fillId="2" borderId="0" xfId="1" applyNumberFormat="1" applyFont="1" applyFill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0" borderId="27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10" xfId="1" applyNumberFormat="1" applyFont="1" applyBorder="1" applyAlignment="1">
      <alignment vertical="center" shrinkToFit="1"/>
    </xf>
    <xf numFmtId="176" fontId="9" fillId="0" borderId="0" xfId="1" applyNumberFormat="1" applyFont="1" applyBorder="1" applyAlignment="1">
      <alignment vertical="center" shrinkToFit="1"/>
    </xf>
    <xf numFmtId="176" fontId="9" fillId="0" borderId="2" xfId="1" applyNumberFormat="1" applyFont="1" applyBorder="1" applyAlignment="1">
      <alignment vertical="center" shrinkToFit="1"/>
    </xf>
    <xf numFmtId="176" fontId="9" fillId="0" borderId="3" xfId="1" applyNumberFormat="1" applyFont="1" applyBorder="1" applyAlignment="1">
      <alignment vertical="center" shrinkToFit="1"/>
    </xf>
    <xf numFmtId="176" fontId="9" fillId="2" borderId="10" xfId="1" applyNumberFormat="1" applyFont="1" applyFill="1" applyBorder="1" applyAlignment="1">
      <alignment vertical="center" shrinkToFit="1"/>
    </xf>
    <xf numFmtId="176" fontId="9" fillId="0" borderId="10" xfId="1" applyNumberFormat="1" applyFont="1" applyFill="1" applyBorder="1" applyAlignment="1">
      <alignment vertical="center" shrinkToFit="1"/>
    </xf>
    <xf numFmtId="38" fontId="9" fillId="2" borderId="0" xfId="1" applyFont="1" applyFill="1" applyBorder="1" applyAlignment="1">
      <alignment vertical="center" shrinkToFit="1"/>
    </xf>
    <xf numFmtId="38" fontId="9" fillId="0" borderId="19" xfId="1" applyFont="1" applyBorder="1" applyAlignment="1">
      <alignment vertical="center" shrinkToFit="1"/>
    </xf>
    <xf numFmtId="38" fontId="2" fillId="0" borderId="7" xfId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shrinkToFit="1"/>
    </xf>
    <xf numFmtId="38" fontId="5" fillId="0" borderId="5" xfId="1" applyFont="1" applyBorder="1" applyAlignment="1">
      <alignment horizontal="left" vertical="center" indent="1" shrinkToFit="1"/>
    </xf>
    <xf numFmtId="38" fontId="6" fillId="0" borderId="2" xfId="1" applyFont="1" applyBorder="1" applyAlignment="1">
      <alignment horizontal="left" vertical="center" shrinkToFit="1"/>
    </xf>
    <xf numFmtId="38" fontId="2" fillId="0" borderId="5" xfId="1" applyFont="1" applyBorder="1" applyAlignment="1">
      <alignment horizontal="left" vertical="center"/>
    </xf>
    <xf numFmtId="38" fontId="2" fillId="0" borderId="35" xfId="1" applyFont="1" applyBorder="1" applyAlignment="1">
      <alignment vertical="center" shrinkToFit="1"/>
    </xf>
    <xf numFmtId="38" fontId="6" fillId="2" borderId="0" xfId="1" applyFont="1" applyFill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38" fontId="7" fillId="2" borderId="13" xfId="1" applyFont="1" applyFill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10" xfId="1" applyFont="1" applyFill="1" applyBorder="1" applyAlignment="1">
      <alignment vertical="center" shrinkToFit="1"/>
    </xf>
    <xf numFmtId="38" fontId="2" fillId="2" borderId="10" xfId="1" applyFont="1" applyFill="1" applyBorder="1" applyAlignment="1">
      <alignment horizontal="center" shrinkToFit="1"/>
    </xf>
    <xf numFmtId="38" fontId="2" fillId="2" borderId="8" xfId="1" applyFont="1" applyFill="1" applyBorder="1" applyAlignment="1">
      <alignment horizontal="center" shrinkToFit="1"/>
    </xf>
    <xf numFmtId="38" fontId="2" fillId="0" borderId="12" xfId="1" applyFont="1" applyFill="1" applyBorder="1" applyAlignment="1">
      <alignment horizontal="center" shrinkToFit="1"/>
    </xf>
    <xf numFmtId="38" fontId="2" fillId="0" borderId="18" xfId="1" applyFont="1" applyFill="1" applyBorder="1" applyAlignment="1">
      <alignment horizontal="center" shrinkToFit="1"/>
    </xf>
    <xf numFmtId="38" fontId="5" fillId="2" borderId="22" xfId="1" applyFont="1" applyFill="1" applyBorder="1" applyAlignment="1">
      <alignment vertical="center" shrinkToFit="1"/>
    </xf>
    <xf numFmtId="38" fontId="5" fillId="2" borderId="6" xfId="1" applyFont="1" applyFill="1" applyBorder="1" applyAlignment="1">
      <alignment vertical="center" shrinkToFit="1"/>
    </xf>
    <xf numFmtId="38" fontId="5" fillId="0" borderId="36" xfId="1" applyFont="1" applyBorder="1" applyAlignment="1">
      <alignment vertical="center" shrinkToFit="1"/>
    </xf>
    <xf numFmtId="38" fontId="5" fillId="0" borderId="34" xfId="1" applyFont="1" applyBorder="1" applyAlignment="1">
      <alignment vertical="center" shrinkToFit="1"/>
    </xf>
    <xf numFmtId="38" fontId="2" fillId="0" borderId="34" xfId="1" applyFont="1" applyBorder="1" applyAlignment="1">
      <alignment vertical="center" shrinkToFit="1"/>
    </xf>
    <xf numFmtId="38" fontId="6" fillId="0" borderId="34" xfId="1" applyFont="1" applyBorder="1" applyAlignment="1">
      <alignment vertical="center" shrinkToFit="1"/>
    </xf>
    <xf numFmtId="38" fontId="5" fillId="0" borderId="37" xfId="1" applyFont="1" applyBorder="1" applyAlignment="1">
      <alignment vertical="center" shrinkToFit="1"/>
    </xf>
    <xf numFmtId="38" fontId="9" fillId="0" borderId="34" xfId="1" applyFont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5" fillId="0" borderId="21" xfId="1" applyFont="1" applyBorder="1" applyAlignment="1">
      <alignment vertical="center" shrinkToFit="1"/>
    </xf>
    <xf numFmtId="176" fontId="6" fillId="2" borderId="0" xfId="1" applyNumberFormat="1" applyFont="1" applyFill="1" applyBorder="1" applyAlignment="1">
      <alignment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6" fillId="0" borderId="10" xfId="1" applyNumberFormat="1" applyFont="1" applyFill="1" applyBorder="1" applyAlignment="1">
      <alignment vertical="center" shrinkToFit="1"/>
    </xf>
    <xf numFmtId="176" fontId="6" fillId="0" borderId="19" xfId="1" applyNumberFormat="1" applyFont="1" applyBorder="1" applyAlignment="1">
      <alignment vertical="center" shrinkToFit="1"/>
    </xf>
    <xf numFmtId="176" fontId="9" fillId="0" borderId="19" xfId="1" applyNumberFormat="1" applyFont="1" applyBorder="1" applyAlignment="1">
      <alignment vertical="center" shrinkToFit="1"/>
    </xf>
    <xf numFmtId="176" fontId="9" fillId="0" borderId="34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2" xfId="1" applyNumberFormat="1" applyFont="1" applyBorder="1" applyAlignment="1">
      <alignment vertical="center" shrinkToFit="1"/>
    </xf>
    <xf numFmtId="176" fontId="2" fillId="0" borderId="34" xfId="1" applyNumberFormat="1" applyFont="1" applyBorder="1" applyAlignment="1">
      <alignment vertical="center" shrinkToFit="1"/>
    </xf>
    <xf numFmtId="38" fontId="2" fillId="0" borderId="12" xfId="1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176" fontId="5" fillId="2" borderId="0" xfId="1" applyNumberFormat="1" applyFont="1" applyFill="1" applyBorder="1" applyAlignment="1">
      <alignment vertical="center" shrinkToFit="1"/>
    </xf>
    <xf numFmtId="176" fontId="5" fillId="0" borderId="10" xfId="1" applyNumberFormat="1" applyFont="1" applyBorder="1" applyAlignment="1">
      <alignment vertical="center" shrinkToFit="1"/>
    </xf>
    <xf numFmtId="176" fontId="5" fillId="0" borderId="19" xfId="1" applyNumberFormat="1" applyFont="1" applyBorder="1" applyAlignment="1">
      <alignment vertical="center" shrinkToFit="1"/>
    </xf>
    <xf numFmtId="176" fontId="5" fillId="2" borderId="13" xfId="1" applyNumberFormat="1" applyFont="1" applyFill="1" applyBorder="1" applyAlignment="1">
      <alignment vertical="center" shrinkToFit="1"/>
    </xf>
    <xf numFmtId="176" fontId="5" fillId="0" borderId="34" xfId="1" applyNumberFormat="1" applyFont="1" applyBorder="1" applyAlignment="1">
      <alignment vertical="center" shrinkToFit="1"/>
    </xf>
    <xf numFmtId="176" fontId="5" fillId="0" borderId="3" xfId="1" applyNumberFormat="1" applyFont="1" applyBorder="1" applyAlignment="1">
      <alignment vertical="center" shrinkToFit="1"/>
    </xf>
    <xf numFmtId="176" fontId="5" fillId="0" borderId="27" xfId="1" applyNumberFormat="1" applyFont="1" applyBorder="1" applyAlignment="1">
      <alignment vertical="center" shrinkToFit="1"/>
    </xf>
    <xf numFmtId="176" fontId="5" fillId="0" borderId="7" xfId="1" applyNumberFormat="1" applyFont="1" applyBorder="1" applyAlignment="1">
      <alignment vertical="center" shrinkToFit="1"/>
    </xf>
    <xf numFmtId="176" fontId="5" fillId="2" borderId="7" xfId="1" applyNumberFormat="1" applyFont="1" applyFill="1" applyBorder="1" applyAlignment="1">
      <alignment vertical="center" shrinkToFit="1"/>
    </xf>
    <xf numFmtId="176" fontId="5" fillId="0" borderId="12" xfId="1" applyNumberFormat="1" applyFont="1" applyBorder="1" applyAlignment="1">
      <alignment vertical="center" shrinkToFit="1"/>
    </xf>
    <xf numFmtId="176" fontId="5" fillId="0" borderId="7" xfId="1" applyNumberFormat="1" applyFont="1" applyFill="1" applyBorder="1" applyAlignment="1">
      <alignment vertical="center" shrinkToFit="1"/>
    </xf>
    <xf numFmtId="176" fontId="5" fillId="0" borderId="15" xfId="1" applyNumberFormat="1" applyFont="1" applyBorder="1" applyAlignment="1">
      <alignment vertical="center" shrinkToFit="1"/>
    </xf>
    <xf numFmtId="176" fontId="5" fillId="0" borderId="36" xfId="1" applyNumberFormat="1" applyFont="1" applyBorder="1" applyAlignment="1">
      <alignment vertical="center" shrinkToFit="1"/>
    </xf>
    <xf numFmtId="38" fontId="2" fillId="2" borderId="11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right" shrinkToFit="1"/>
    </xf>
    <xf numFmtId="38" fontId="5" fillId="0" borderId="7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shrinkToFit="1"/>
    </xf>
    <xf numFmtId="0" fontId="2" fillId="2" borderId="17" xfId="0" applyFont="1" applyFill="1" applyBorder="1" applyAlignment="1">
      <alignment horizontal="center" shrinkToFit="1"/>
    </xf>
    <xf numFmtId="38" fontId="2" fillId="0" borderId="1" xfId="1" applyFont="1" applyBorder="1" applyAlignment="1">
      <alignment horizontal="center"/>
    </xf>
    <xf numFmtId="38" fontId="2" fillId="0" borderId="16" xfId="1" applyFont="1" applyBorder="1" applyAlignment="1">
      <alignment horizontal="center"/>
    </xf>
    <xf numFmtId="38" fontId="2" fillId="0" borderId="29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0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11" xfId="1" applyFont="1" applyBorder="1" applyAlignment="1">
      <alignment horizontal="center"/>
    </xf>
    <xf numFmtId="38" fontId="2" fillId="0" borderId="25" xfId="1" applyFont="1" applyBorder="1" applyAlignment="1">
      <alignment horizontal="center"/>
    </xf>
    <xf numFmtId="38" fontId="2" fillId="2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0" fillId="2" borderId="12" xfId="0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38" fontId="2" fillId="2" borderId="17" xfId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38" fontId="2" fillId="0" borderId="30" xfId="1" applyFont="1" applyBorder="1" applyAlignment="1">
      <alignment horizontal="center"/>
    </xf>
    <xf numFmtId="38" fontId="2" fillId="0" borderId="31" xfId="1" applyFont="1" applyBorder="1" applyAlignment="1">
      <alignment horizontal="center"/>
    </xf>
    <xf numFmtId="38" fontId="2" fillId="0" borderId="32" xfId="1" applyFont="1" applyBorder="1" applyAlignment="1">
      <alignment horizontal="center"/>
    </xf>
    <xf numFmtId="38" fontId="2" fillId="2" borderId="16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shrinkToFit="1"/>
    </xf>
    <xf numFmtId="38" fontId="2" fillId="2" borderId="4" xfId="1" applyFont="1" applyFill="1" applyBorder="1" applyAlignment="1">
      <alignment horizont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 shrinkToFit="1"/>
    </xf>
    <xf numFmtId="38" fontId="2" fillId="2" borderId="0" xfId="1" applyFont="1" applyFill="1" applyBorder="1" applyAlignment="1">
      <alignment horizontal="center" shrinkToFit="1"/>
    </xf>
    <xf numFmtId="38" fontId="2" fillId="2" borderId="11" xfId="1" applyFont="1" applyFill="1" applyBorder="1" applyAlignment="1">
      <alignment horizontal="center" shrinkToFit="1"/>
    </xf>
    <xf numFmtId="38" fontId="2" fillId="0" borderId="9" xfId="1" applyFont="1" applyFill="1" applyBorder="1" applyAlignment="1">
      <alignment horizontal="center" shrinkToFit="1"/>
    </xf>
    <xf numFmtId="38" fontId="2" fillId="0" borderId="10" xfId="1" applyFont="1" applyFill="1" applyBorder="1" applyAlignment="1">
      <alignment horizontal="center" shrinkToFit="1"/>
    </xf>
    <xf numFmtId="38" fontId="2" fillId="0" borderId="8" xfId="1" applyFont="1" applyFill="1" applyBorder="1" applyAlignment="1">
      <alignment horizontal="center" shrinkToFit="1"/>
    </xf>
    <xf numFmtId="38" fontId="2" fillId="2" borderId="1" xfId="1" applyFont="1" applyFill="1" applyBorder="1" applyAlignment="1">
      <alignment horizontal="center" shrinkToFit="1"/>
    </xf>
    <xf numFmtId="38" fontId="2" fillId="2" borderId="12" xfId="1" applyFont="1" applyFill="1" applyBorder="1" applyAlignment="1">
      <alignment horizontal="center" shrinkToFit="1"/>
    </xf>
    <xf numFmtId="38" fontId="0" fillId="2" borderId="12" xfId="1" applyFont="1" applyFill="1" applyBorder="1" applyAlignment="1">
      <alignment horizontal="center" shrinkToFit="1"/>
    </xf>
    <xf numFmtId="38" fontId="2" fillId="0" borderId="5" xfId="1" applyFont="1" applyFill="1" applyBorder="1" applyAlignment="1">
      <alignment horizontal="center" vertical="center" wrapText="1" shrinkToFit="1"/>
    </xf>
    <xf numFmtId="38" fontId="2" fillId="0" borderId="7" xfId="1" applyFont="1" applyFill="1" applyBorder="1" applyAlignment="1">
      <alignment horizontal="center" vertical="center" wrapText="1" shrinkToFit="1"/>
    </xf>
    <xf numFmtId="38" fontId="8" fillId="0" borderId="6" xfId="1" applyFont="1" applyFill="1" applyBorder="1" applyAlignment="1">
      <alignment horizontal="center" vertical="center" wrapText="1" shrinkToFit="1"/>
    </xf>
    <xf numFmtId="38" fontId="2" fillId="0" borderId="16" xfId="1" applyFont="1" applyFill="1" applyBorder="1" applyAlignment="1">
      <alignment horizontal="center" shrinkToFit="1"/>
    </xf>
    <xf numFmtId="38" fontId="2" fillId="0" borderId="11" xfId="1" applyFont="1" applyFill="1" applyBorder="1" applyAlignment="1">
      <alignment horizontal="center" shrinkToFit="1"/>
    </xf>
    <xf numFmtId="38" fontId="2" fillId="0" borderId="1" xfId="1" applyFont="1" applyFill="1" applyBorder="1" applyAlignment="1">
      <alignment horizontal="center" shrinkToFit="1"/>
    </xf>
    <xf numFmtId="38" fontId="2" fillId="0" borderId="12" xfId="1" applyFont="1" applyFill="1" applyBorder="1" applyAlignment="1">
      <alignment horizontal="center" shrinkToFit="1"/>
    </xf>
    <xf numFmtId="38" fontId="2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78"/>
  <sheetViews>
    <sheetView workbookViewId="0">
      <selection sqref="A1:XFD1048576"/>
    </sheetView>
  </sheetViews>
  <sheetFormatPr defaultRowHeight="15" customHeight="1"/>
  <cols>
    <col min="1" max="4" width="1.25" style="1" customWidth="1"/>
    <col min="5" max="5" width="11.25" style="1" customWidth="1"/>
    <col min="6" max="6" width="11.625" style="1" customWidth="1"/>
    <col min="7" max="7" width="12.5" style="1" customWidth="1"/>
    <col min="8" max="8" width="10" style="1" customWidth="1"/>
    <col min="9" max="9" width="6.875" style="1" customWidth="1"/>
    <col min="10" max="10" width="8.125" style="1" customWidth="1"/>
    <col min="11" max="11" width="6.875" style="1" customWidth="1"/>
    <col min="12" max="12" width="7.5" style="1" customWidth="1"/>
    <col min="13" max="14" width="6.875" style="1" customWidth="1"/>
    <col min="15" max="15" width="8.125" style="1" customWidth="1"/>
    <col min="16" max="18" width="6.875" style="1" customWidth="1"/>
    <col min="19" max="19" width="8.125" style="1" customWidth="1"/>
    <col min="20" max="21" width="6.875" style="1" customWidth="1"/>
    <col min="22" max="24" width="7.5" style="1" customWidth="1"/>
    <col min="25" max="25" width="9.75" style="1" bestFit="1" customWidth="1"/>
    <col min="26" max="16384" width="9" style="1"/>
  </cols>
  <sheetData>
    <row r="1" spans="1:21" ht="15" customHeight="1">
      <c r="S1" s="144" t="s">
        <v>84</v>
      </c>
      <c r="T1" s="59" t="s">
        <v>73</v>
      </c>
      <c r="U1" s="59" t="s">
        <v>85</v>
      </c>
    </row>
    <row r="2" spans="1:21" ht="37.5" customHeight="1">
      <c r="S2" s="110"/>
      <c r="T2" s="110"/>
      <c r="U2" s="110"/>
    </row>
    <row r="3" spans="1:21" ht="22.5" customHeight="1">
      <c r="A3" s="48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3"/>
      <c r="O3" s="3"/>
      <c r="P3" s="106"/>
      <c r="Q3" s="106"/>
      <c r="R3" s="106"/>
      <c r="S3" s="3"/>
      <c r="T3" s="106"/>
      <c r="U3" s="106"/>
    </row>
    <row r="4" spans="1:21" ht="16.5" customHeight="1">
      <c r="B4" s="2"/>
      <c r="C4" s="2"/>
      <c r="D4" s="1" t="s">
        <v>87</v>
      </c>
      <c r="E4" s="2"/>
      <c r="F4" s="2"/>
      <c r="G4" s="2"/>
      <c r="H4" s="2"/>
      <c r="I4" s="2"/>
      <c r="J4" s="2"/>
      <c r="K4" s="2"/>
      <c r="L4" s="2"/>
      <c r="M4" s="9"/>
      <c r="N4" s="2"/>
      <c r="O4" s="202" t="s">
        <v>18</v>
      </c>
      <c r="P4" s="202"/>
      <c r="Q4" s="202"/>
      <c r="R4" s="202"/>
      <c r="S4" s="202"/>
      <c r="T4" s="202"/>
      <c r="U4" s="202"/>
    </row>
    <row r="5" spans="1:21" ht="16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62"/>
      <c r="S5" s="10"/>
      <c r="T5" s="10"/>
      <c r="U5" s="10"/>
    </row>
    <row r="6" spans="1:21" ht="17.25" customHeight="1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17.25" customHeight="1">
      <c r="A7" s="207" t="s">
        <v>36</v>
      </c>
      <c r="B7" s="208"/>
      <c r="C7" s="208"/>
      <c r="D7" s="208"/>
      <c r="E7" s="209"/>
      <c r="F7" s="240" t="s">
        <v>45</v>
      </c>
      <c r="G7" s="205" t="s">
        <v>19</v>
      </c>
      <c r="H7" s="216" t="s">
        <v>38</v>
      </c>
      <c r="I7" s="197"/>
      <c r="J7" s="197"/>
      <c r="K7" s="197"/>
      <c r="L7" s="197"/>
      <c r="M7" s="197"/>
      <c r="N7" s="197"/>
      <c r="O7" s="89"/>
      <c r="P7" s="197" t="s">
        <v>39</v>
      </c>
      <c r="Q7" s="197"/>
      <c r="R7" s="197"/>
      <c r="S7" s="89"/>
      <c r="T7" s="197" t="s">
        <v>88</v>
      </c>
      <c r="U7" s="198"/>
    </row>
    <row r="8" spans="1:21" ht="17.25" customHeight="1">
      <c r="A8" s="210"/>
      <c r="B8" s="211"/>
      <c r="C8" s="211"/>
      <c r="D8" s="211"/>
      <c r="E8" s="212"/>
      <c r="F8" s="241"/>
      <c r="G8" s="206"/>
      <c r="H8" s="226" t="s">
        <v>42</v>
      </c>
      <c r="I8" s="217" t="s">
        <v>20</v>
      </c>
      <c r="J8" s="220" t="s">
        <v>21</v>
      </c>
      <c r="K8" s="221"/>
      <c r="L8" s="221"/>
      <c r="M8" s="222"/>
      <c r="N8" s="222"/>
      <c r="O8" s="200" t="s">
        <v>42</v>
      </c>
      <c r="P8" s="239" t="s">
        <v>41</v>
      </c>
      <c r="Q8" s="199" t="s">
        <v>40</v>
      </c>
      <c r="R8" s="204" t="s">
        <v>70</v>
      </c>
      <c r="S8" s="200" t="s">
        <v>42</v>
      </c>
      <c r="T8" s="236" t="s">
        <v>89</v>
      </c>
      <c r="U8" s="237" t="s">
        <v>90</v>
      </c>
    </row>
    <row r="9" spans="1:21" ht="17.25" customHeight="1">
      <c r="A9" s="210"/>
      <c r="B9" s="211"/>
      <c r="C9" s="211"/>
      <c r="D9" s="211"/>
      <c r="E9" s="212"/>
      <c r="F9" s="241"/>
      <c r="G9" s="206"/>
      <c r="H9" s="226"/>
      <c r="I9" s="218"/>
      <c r="J9" s="31"/>
      <c r="K9" s="223" t="s">
        <v>22</v>
      </c>
      <c r="L9" s="225" t="s">
        <v>23</v>
      </c>
      <c r="M9" s="228" t="s">
        <v>24</v>
      </c>
      <c r="N9" s="228"/>
      <c r="O9" s="200"/>
      <c r="P9" s="239"/>
      <c r="Q9" s="199"/>
      <c r="R9" s="204"/>
      <c r="S9" s="200"/>
      <c r="T9" s="236"/>
      <c r="U9" s="237"/>
    </row>
    <row r="10" spans="1:21" ht="17.25" customHeight="1">
      <c r="A10" s="213"/>
      <c r="B10" s="214"/>
      <c r="C10" s="214"/>
      <c r="D10" s="214"/>
      <c r="E10" s="215"/>
      <c r="F10" s="242"/>
      <c r="G10" s="206"/>
      <c r="H10" s="227"/>
      <c r="I10" s="219"/>
      <c r="J10" s="65" t="s">
        <v>25</v>
      </c>
      <c r="K10" s="224"/>
      <c r="L10" s="219"/>
      <c r="M10" s="145" t="s">
        <v>26</v>
      </c>
      <c r="N10" s="58" t="s">
        <v>27</v>
      </c>
      <c r="O10" s="201"/>
      <c r="P10" s="239"/>
      <c r="Q10" s="199"/>
      <c r="R10" s="204"/>
      <c r="S10" s="201"/>
      <c r="T10" s="236"/>
      <c r="U10" s="237"/>
    </row>
    <row r="11" spans="1:21" ht="17.25" customHeight="1">
      <c r="A11" s="24" t="s">
        <v>0</v>
      </c>
      <c r="B11" s="49"/>
      <c r="C11" s="49"/>
      <c r="D11" s="49"/>
      <c r="E11" s="93"/>
      <c r="F11" s="101"/>
      <c r="G11" s="45">
        <f>SUM(S11,O11,H11)</f>
        <v>19208913</v>
      </c>
      <c r="H11" s="119">
        <f t="shared" ref="H11:N11" si="0">SUM(H12,H21,H22,H23,H24,H25)</f>
        <v>11966646</v>
      </c>
      <c r="I11" s="51">
        <f t="shared" si="0"/>
        <v>3293891</v>
      </c>
      <c r="J11" s="119">
        <f t="shared" si="0"/>
        <v>8672755</v>
      </c>
      <c r="K11" s="51">
        <f t="shared" si="0"/>
        <v>3090749</v>
      </c>
      <c r="L11" s="51">
        <f t="shared" si="0"/>
        <v>5582006</v>
      </c>
      <c r="M11" s="51">
        <f t="shared" si="0"/>
        <v>3248860</v>
      </c>
      <c r="N11" s="18">
        <f t="shared" si="0"/>
        <v>2333146</v>
      </c>
      <c r="O11" s="76">
        <f>SUM(P11:R11)</f>
        <v>4082045</v>
      </c>
      <c r="P11" s="164">
        <f>SUM(P12,P23:P25)</f>
        <v>2637179</v>
      </c>
      <c r="Q11" s="6">
        <f>SUM(Q12,Q21,Q22,Q23,Q24,Q25)</f>
        <v>1187306</v>
      </c>
      <c r="R11" s="18">
        <f>SUM(R12,R23:R25)</f>
        <v>257560</v>
      </c>
      <c r="S11" s="76">
        <f t="shared" ref="S11:S25" si="1">SUM(T11:U11)</f>
        <v>3160222</v>
      </c>
      <c r="T11" s="83">
        <f>SUM(T12,T23:T25)</f>
        <v>3136850</v>
      </c>
      <c r="U11" s="18">
        <f>SUM(U12,U21,U22,U23,U24,U25)</f>
        <v>23372</v>
      </c>
    </row>
    <row r="12" spans="1:21" ht="17.25" customHeight="1">
      <c r="A12" s="11"/>
      <c r="B12" s="16" t="s">
        <v>8</v>
      </c>
      <c r="C12" s="16"/>
      <c r="D12" s="16"/>
      <c r="E12" s="94"/>
      <c r="F12" s="102"/>
      <c r="G12" s="43">
        <f>SUM(S12,O12,H12)</f>
        <v>8527550</v>
      </c>
      <c r="H12" s="184">
        <f>SUM(I12:J12)</f>
        <v>2969971</v>
      </c>
      <c r="I12" s="185">
        <f>SUM(I13:I14,I20)</f>
        <v>3293891</v>
      </c>
      <c r="J12" s="114">
        <f t="shared" ref="J12:L19" si="2">SUM(K12:L12)</f>
        <v>-323920</v>
      </c>
      <c r="K12" s="107">
        <f>SUM(K13:K14,K20)</f>
        <v>122206</v>
      </c>
      <c r="L12" s="116">
        <f t="shared" ref="L12" si="3">SUM(M12:N12)</f>
        <v>-446126</v>
      </c>
      <c r="M12" s="107">
        <f>SUM(M13:M14,M20)</f>
        <v>1433811</v>
      </c>
      <c r="N12" s="186">
        <f>SUM(N13:N14,N20)</f>
        <v>-1879937</v>
      </c>
      <c r="O12" s="187">
        <f>SUM(P12:R12)</f>
        <v>3057997</v>
      </c>
      <c r="P12" s="188">
        <f>SUM(P13:P14,P20)</f>
        <v>2507921</v>
      </c>
      <c r="Q12" s="185">
        <f>SUM(Q13:Q14,Q20)</f>
        <v>292516</v>
      </c>
      <c r="R12" s="189">
        <f>SUM(R13:R14,R20)</f>
        <v>257560</v>
      </c>
      <c r="S12" s="187">
        <f t="shared" si="1"/>
        <v>2499582</v>
      </c>
      <c r="T12" s="190">
        <f>SUM(T13:T14,T20)</f>
        <v>2490510</v>
      </c>
      <c r="U12" s="78">
        <f>SUM(U13:U14,U20)</f>
        <v>9072</v>
      </c>
    </row>
    <row r="13" spans="1:21" ht="17.25" customHeight="1">
      <c r="A13" s="11"/>
      <c r="B13" s="13"/>
      <c r="C13" s="13" t="s">
        <v>28</v>
      </c>
      <c r="D13" s="13"/>
      <c r="E13" s="14"/>
      <c r="F13" s="103" t="s">
        <v>46</v>
      </c>
      <c r="G13" s="44">
        <f>SUM(S13,O13,H13)</f>
        <v>20000</v>
      </c>
      <c r="H13" s="72">
        <f t="shared" ref="H13:H60" si="4">SUM(I13:J13)</f>
        <v>20000</v>
      </c>
      <c r="I13" s="179"/>
      <c r="J13" s="53">
        <f t="shared" si="2"/>
        <v>20000</v>
      </c>
      <c r="K13" s="26">
        <v>3000</v>
      </c>
      <c r="L13" s="68">
        <f t="shared" si="2"/>
        <v>17000</v>
      </c>
      <c r="M13" s="26">
        <v>7000</v>
      </c>
      <c r="N13" s="111">
        <v>10000</v>
      </c>
      <c r="O13" s="55">
        <f t="shared" ref="O13:O25" si="5">SUM(P13:R13)</f>
        <v>0</v>
      </c>
      <c r="P13" s="181"/>
      <c r="Q13" s="179"/>
      <c r="R13" s="80"/>
      <c r="S13" s="55">
        <f t="shared" si="1"/>
        <v>0</v>
      </c>
      <c r="T13" s="86"/>
      <c r="U13" s="79"/>
    </row>
    <row r="14" spans="1:21" ht="17.25" customHeight="1">
      <c r="A14" s="11"/>
      <c r="B14" s="13"/>
      <c r="C14" s="16" t="s">
        <v>29</v>
      </c>
      <c r="D14" s="16"/>
      <c r="E14" s="94"/>
      <c r="F14" s="102"/>
      <c r="G14" s="43">
        <f>SUM(S14,O14,H14)</f>
        <v>8467835</v>
      </c>
      <c r="H14" s="184">
        <f t="shared" si="4"/>
        <v>2926572</v>
      </c>
      <c r="I14" s="185">
        <f>SUM(I15:I18)</f>
        <v>3293891</v>
      </c>
      <c r="J14" s="114">
        <f t="shared" si="2"/>
        <v>-367319</v>
      </c>
      <c r="K14" s="107">
        <f>SUM(K15:K18)</f>
        <v>101661</v>
      </c>
      <c r="L14" s="116">
        <f t="shared" si="2"/>
        <v>-468980</v>
      </c>
      <c r="M14" s="107">
        <f>SUM(M15:M18)</f>
        <v>1419859</v>
      </c>
      <c r="N14" s="186">
        <f>SUM(N15:N18)</f>
        <v>-1888839</v>
      </c>
      <c r="O14" s="187">
        <f t="shared" si="5"/>
        <v>3041681</v>
      </c>
      <c r="P14" s="188">
        <f>SUM(P15:P18)</f>
        <v>2507921</v>
      </c>
      <c r="Q14" s="185">
        <f>SUM(Q15:Q18)</f>
        <v>285342</v>
      </c>
      <c r="R14" s="189">
        <f>SUM(R15:R19)</f>
        <v>248418</v>
      </c>
      <c r="S14" s="187">
        <f t="shared" si="1"/>
        <v>2499582</v>
      </c>
      <c r="T14" s="190">
        <f>SUM(T15:T18)</f>
        <v>2490510</v>
      </c>
      <c r="U14" s="78">
        <f>SUM(U15:U18)</f>
        <v>9072</v>
      </c>
    </row>
    <row r="15" spans="1:21" ht="17.25" customHeight="1">
      <c r="A15" s="11"/>
      <c r="B15" s="13"/>
      <c r="C15" s="13"/>
      <c r="D15" s="13" t="s">
        <v>30</v>
      </c>
      <c r="E15" s="14"/>
      <c r="F15" s="103" t="s">
        <v>52</v>
      </c>
      <c r="G15" s="44">
        <f>SUM(S15,O15,H15)</f>
        <v>3293891</v>
      </c>
      <c r="H15" s="72">
        <f t="shared" si="4"/>
        <v>3293891</v>
      </c>
      <c r="I15" s="179">
        <v>3293891</v>
      </c>
      <c r="J15" s="53">
        <f t="shared" si="2"/>
        <v>0</v>
      </c>
      <c r="K15" s="26"/>
      <c r="L15" s="68">
        <f t="shared" si="2"/>
        <v>0</v>
      </c>
      <c r="M15" s="26"/>
      <c r="N15" s="111"/>
      <c r="O15" s="55">
        <f t="shared" si="5"/>
        <v>0</v>
      </c>
      <c r="P15" s="181"/>
      <c r="Q15" s="179"/>
      <c r="R15" s="80"/>
      <c r="S15" s="55">
        <f t="shared" si="1"/>
        <v>0</v>
      </c>
      <c r="T15" s="86"/>
      <c r="U15" s="79"/>
    </row>
    <row r="16" spans="1:21" ht="17.25" customHeight="1">
      <c r="A16" s="11"/>
      <c r="B16" s="13"/>
      <c r="C16" s="13"/>
      <c r="D16" s="13" t="s">
        <v>31</v>
      </c>
      <c r="E16" s="14"/>
      <c r="F16" s="103" t="s">
        <v>52</v>
      </c>
      <c r="G16" s="44">
        <f t="shared" ref="G16:G26" si="6">SUM(S16,O16,H16)</f>
        <v>3426104</v>
      </c>
      <c r="H16" s="72">
        <f t="shared" si="4"/>
        <v>-1486087</v>
      </c>
      <c r="I16" s="179"/>
      <c r="J16" s="53">
        <f t="shared" si="2"/>
        <v>-1486087</v>
      </c>
      <c r="K16" s="26">
        <v>301669</v>
      </c>
      <c r="L16" s="68">
        <f t="shared" si="2"/>
        <v>-1787756</v>
      </c>
      <c r="M16" s="26">
        <v>-286727</v>
      </c>
      <c r="N16" s="111">
        <v>-1501029</v>
      </c>
      <c r="O16" s="55">
        <f t="shared" si="5"/>
        <v>2412609</v>
      </c>
      <c r="P16" s="181">
        <v>2507921</v>
      </c>
      <c r="Q16" s="179">
        <v>-36281</v>
      </c>
      <c r="R16" s="80">
        <v>-59031</v>
      </c>
      <c r="S16" s="55">
        <f t="shared" si="1"/>
        <v>2499582</v>
      </c>
      <c r="T16" s="86">
        <v>2490510</v>
      </c>
      <c r="U16" s="79">
        <v>9072</v>
      </c>
    </row>
    <row r="17" spans="1:25" ht="13.5" customHeight="1">
      <c r="A17" s="11"/>
      <c r="B17" s="13"/>
      <c r="C17" s="13"/>
      <c r="D17" s="13" t="s">
        <v>32</v>
      </c>
      <c r="E17" s="14"/>
      <c r="F17" s="103" t="s">
        <v>52</v>
      </c>
      <c r="G17" s="44">
        <f t="shared" si="6"/>
        <v>1118768</v>
      </c>
      <c r="H17" s="72">
        <f t="shared" si="4"/>
        <v>1118768</v>
      </c>
      <c r="I17" s="179"/>
      <c r="J17" s="53">
        <f t="shared" si="2"/>
        <v>1118768</v>
      </c>
      <c r="K17" s="26">
        <v>-200008</v>
      </c>
      <c r="L17" s="68">
        <f t="shared" si="2"/>
        <v>1318776</v>
      </c>
      <c r="M17" s="26">
        <v>1706586</v>
      </c>
      <c r="N17" s="111">
        <v>-387810</v>
      </c>
      <c r="O17" s="55">
        <f t="shared" si="5"/>
        <v>0</v>
      </c>
      <c r="P17" s="181"/>
      <c r="Q17" s="179"/>
      <c r="R17" s="80"/>
      <c r="S17" s="55">
        <f t="shared" si="1"/>
        <v>0</v>
      </c>
      <c r="T17" s="86"/>
      <c r="U17" s="79"/>
    </row>
    <row r="18" spans="1:25" ht="13.5" customHeight="1">
      <c r="A18" s="11"/>
      <c r="B18" s="13"/>
      <c r="C18" s="13"/>
      <c r="D18" s="13" t="s">
        <v>37</v>
      </c>
      <c r="E18" s="14"/>
      <c r="F18" s="103" t="s">
        <v>52</v>
      </c>
      <c r="G18" s="44">
        <f t="shared" si="6"/>
        <v>321623</v>
      </c>
      <c r="H18" s="72">
        <f t="shared" si="4"/>
        <v>0</v>
      </c>
      <c r="I18" s="179"/>
      <c r="J18" s="53">
        <f t="shared" si="2"/>
        <v>0</v>
      </c>
      <c r="K18" s="26"/>
      <c r="L18" s="68">
        <f t="shared" si="2"/>
        <v>0</v>
      </c>
      <c r="M18" s="26"/>
      <c r="N18" s="111"/>
      <c r="O18" s="55">
        <f t="shared" si="5"/>
        <v>321623</v>
      </c>
      <c r="P18" s="181"/>
      <c r="Q18" s="179">
        <v>321623</v>
      </c>
      <c r="R18" s="80"/>
      <c r="S18" s="55">
        <f t="shared" si="1"/>
        <v>0</v>
      </c>
      <c r="T18" s="86"/>
      <c r="U18" s="79"/>
    </row>
    <row r="19" spans="1:25" ht="13.5" customHeight="1">
      <c r="A19" s="11"/>
      <c r="B19" s="13"/>
      <c r="C19" s="13"/>
      <c r="D19" s="13" t="s">
        <v>69</v>
      </c>
      <c r="E19" s="14"/>
      <c r="F19" s="103" t="s">
        <v>52</v>
      </c>
      <c r="G19" s="44">
        <f t="shared" si="6"/>
        <v>307449</v>
      </c>
      <c r="H19" s="72">
        <f t="shared" si="4"/>
        <v>0</v>
      </c>
      <c r="I19" s="179"/>
      <c r="J19" s="53">
        <f t="shared" si="2"/>
        <v>0</v>
      </c>
      <c r="K19" s="26"/>
      <c r="L19" s="68">
        <f t="shared" si="2"/>
        <v>0</v>
      </c>
      <c r="M19" s="26"/>
      <c r="N19" s="111"/>
      <c r="O19" s="55">
        <f t="shared" si="5"/>
        <v>307449</v>
      </c>
      <c r="P19" s="181"/>
      <c r="Q19" s="179"/>
      <c r="R19" s="80">
        <v>307449</v>
      </c>
      <c r="S19" s="55">
        <f t="shared" si="1"/>
        <v>0</v>
      </c>
      <c r="T19" s="86"/>
      <c r="U19" s="79"/>
    </row>
    <row r="20" spans="1:25" ht="13.5" customHeight="1">
      <c r="A20" s="11"/>
      <c r="B20" s="13"/>
      <c r="C20" s="13" t="s">
        <v>33</v>
      </c>
      <c r="D20" s="13"/>
      <c r="E20" s="14"/>
      <c r="F20" s="103"/>
      <c r="G20" s="44">
        <f t="shared" si="6"/>
        <v>39715</v>
      </c>
      <c r="H20" s="72">
        <f t="shared" si="4"/>
        <v>23399</v>
      </c>
      <c r="I20" s="179"/>
      <c r="J20" s="53">
        <f>SUM(K20:L20)</f>
        <v>23399</v>
      </c>
      <c r="K20" s="26">
        <v>17545</v>
      </c>
      <c r="L20" s="68">
        <f>SUM(M20:N20)</f>
        <v>5854</v>
      </c>
      <c r="M20" s="26">
        <v>6952</v>
      </c>
      <c r="N20" s="109">
        <v>-1098</v>
      </c>
      <c r="O20" s="55">
        <f t="shared" si="5"/>
        <v>16316</v>
      </c>
      <c r="P20" s="181"/>
      <c r="Q20" s="179">
        <v>7174</v>
      </c>
      <c r="R20" s="80">
        <v>9142</v>
      </c>
      <c r="S20" s="55">
        <f t="shared" si="1"/>
        <v>0</v>
      </c>
      <c r="T20" s="86"/>
      <c r="U20" s="79"/>
    </row>
    <row r="21" spans="1:25" ht="13.5" customHeight="1">
      <c r="A21" s="11"/>
      <c r="B21" s="13" t="s">
        <v>75</v>
      </c>
      <c r="C21" s="13"/>
      <c r="D21" s="13"/>
      <c r="E21" s="14"/>
      <c r="F21" s="103"/>
      <c r="G21" s="44">
        <f t="shared" si="6"/>
        <v>716735</v>
      </c>
      <c r="H21" s="72">
        <f t="shared" si="4"/>
        <v>716735</v>
      </c>
      <c r="I21" s="179"/>
      <c r="J21" s="53">
        <f>SUM(K21:L21)</f>
        <v>716735</v>
      </c>
      <c r="K21" s="26">
        <v>143347</v>
      </c>
      <c r="L21" s="68">
        <f t="shared" ref="L21:L26" si="7">SUM(M21:N21)</f>
        <v>573388</v>
      </c>
      <c r="M21" s="26">
        <v>215020</v>
      </c>
      <c r="N21" s="111">
        <v>358368</v>
      </c>
      <c r="O21" s="55">
        <f t="shared" si="5"/>
        <v>0</v>
      </c>
      <c r="P21" s="181"/>
      <c r="Q21" s="179"/>
      <c r="R21" s="80"/>
      <c r="S21" s="55">
        <f t="shared" si="1"/>
        <v>0</v>
      </c>
      <c r="T21" s="86"/>
      <c r="U21" s="79"/>
    </row>
    <row r="22" spans="1:25" ht="13.5" customHeight="1">
      <c r="A22" s="11"/>
      <c r="B22" s="13" t="s">
        <v>76</v>
      </c>
      <c r="C22" s="13"/>
      <c r="D22" s="13"/>
      <c r="E22" s="14"/>
      <c r="F22" s="103"/>
      <c r="G22" s="44">
        <f t="shared" si="6"/>
        <v>134315</v>
      </c>
      <c r="H22" s="72">
        <f t="shared" si="4"/>
        <v>134315</v>
      </c>
      <c r="I22" s="179"/>
      <c r="J22" s="53">
        <f t="shared" ref="J22:J25" si="8">SUM(K22:L22)</f>
        <v>134315</v>
      </c>
      <c r="K22" s="26">
        <v>26862</v>
      </c>
      <c r="L22" s="68">
        <f t="shared" si="7"/>
        <v>107453</v>
      </c>
      <c r="M22" s="26">
        <v>40294</v>
      </c>
      <c r="N22" s="111">
        <v>67159</v>
      </c>
      <c r="O22" s="55">
        <f t="shared" si="5"/>
        <v>0</v>
      </c>
      <c r="P22" s="181"/>
      <c r="Q22" s="179"/>
      <c r="R22" s="80"/>
      <c r="S22" s="55">
        <f t="shared" si="1"/>
        <v>0</v>
      </c>
      <c r="T22" s="86"/>
      <c r="U22" s="79"/>
    </row>
    <row r="23" spans="1:25" ht="13.5" customHeight="1">
      <c r="A23" s="11"/>
      <c r="B23" s="13" t="s">
        <v>10</v>
      </c>
      <c r="C23" s="13"/>
      <c r="D23" s="13"/>
      <c r="E23" s="14"/>
      <c r="F23" s="103" t="s">
        <v>47</v>
      </c>
      <c r="G23" s="44">
        <f t="shared" si="6"/>
        <v>9411248</v>
      </c>
      <c r="H23" s="71">
        <f t="shared" si="4"/>
        <v>7818110</v>
      </c>
      <c r="I23" s="33"/>
      <c r="J23" s="39">
        <f t="shared" si="8"/>
        <v>7818110</v>
      </c>
      <c r="K23" s="64">
        <v>2787834</v>
      </c>
      <c r="L23" s="66">
        <f t="shared" si="7"/>
        <v>5030276</v>
      </c>
      <c r="M23" s="64">
        <v>1559735</v>
      </c>
      <c r="N23" s="37">
        <v>3470541</v>
      </c>
      <c r="O23" s="44">
        <f t="shared" si="5"/>
        <v>932498</v>
      </c>
      <c r="P23" s="166">
        <v>129258</v>
      </c>
      <c r="Q23" s="33">
        <v>803240</v>
      </c>
      <c r="R23" s="79"/>
      <c r="S23" s="44">
        <f t="shared" si="1"/>
        <v>660640</v>
      </c>
      <c r="T23" s="85">
        <v>646340</v>
      </c>
      <c r="U23" s="79">
        <v>14300</v>
      </c>
    </row>
    <row r="24" spans="1:25" ht="13.5" customHeight="1">
      <c r="A24" s="11"/>
      <c r="B24" s="13" t="s">
        <v>77</v>
      </c>
      <c r="C24" s="13"/>
      <c r="D24" s="13"/>
      <c r="E24" s="14"/>
      <c r="F24" s="103" t="s">
        <v>91</v>
      </c>
      <c r="G24" s="44">
        <f t="shared" si="6"/>
        <v>10500</v>
      </c>
      <c r="H24" s="71">
        <f t="shared" si="4"/>
        <v>10500</v>
      </c>
      <c r="I24" s="33"/>
      <c r="J24" s="39">
        <f t="shared" si="8"/>
        <v>10500</v>
      </c>
      <c r="K24" s="64">
        <v>10500</v>
      </c>
      <c r="L24" s="66">
        <f t="shared" si="7"/>
        <v>0</v>
      </c>
      <c r="M24" s="64"/>
      <c r="N24" s="37"/>
      <c r="O24" s="44">
        <f t="shared" si="5"/>
        <v>0</v>
      </c>
      <c r="P24" s="166"/>
      <c r="Q24" s="33"/>
      <c r="R24" s="79"/>
      <c r="S24" s="44">
        <f t="shared" si="1"/>
        <v>0</v>
      </c>
      <c r="T24" s="85"/>
      <c r="U24" s="79"/>
    </row>
    <row r="25" spans="1:25" ht="13.5" customHeight="1">
      <c r="A25" s="11"/>
      <c r="B25" s="13" t="s">
        <v>9</v>
      </c>
      <c r="C25" s="13"/>
      <c r="D25" s="13"/>
      <c r="E25" s="14"/>
      <c r="F25" s="103" t="s">
        <v>92</v>
      </c>
      <c r="G25" s="44">
        <f t="shared" si="6"/>
        <v>408565</v>
      </c>
      <c r="H25" s="71">
        <f t="shared" si="4"/>
        <v>317015</v>
      </c>
      <c r="I25" s="33"/>
      <c r="J25" s="39">
        <f t="shared" si="8"/>
        <v>317015</v>
      </c>
      <c r="K25" s="64"/>
      <c r="L25" s="66">
        <f t="shared" si="7"/>
        <v>317015</v>
      </c>
      <c r="M25" s="64"/>
      <c r="N25" s="37">
        <v>317015</v>
      </c>
      <c r="O25" s="44">
        <f t="shared" si="5"/>
        <v>91550</v>
      </c>
      <c r="P25" s="166"/>
      <c r="Q25" s="33">
        <v>91550</v>
      </c>
      <c r="R25" s="79"/>
      <c r="S25" s="44">
        <f t="shared" si="1"/>
        <v>0</v>
      </c>
      <c r="T25" s="85"/>
      <c r="U25" s="79"/>
    </row>
    <row r="26" spans="1:25" ht="13.5" customHeight="1">
      <c r="A26" s="11"/>
      <c r="B26" s="13"/>
      <c r="C26" s="13"/>
      <c r="D26" s="13"/>
      <c r="E26" s="14"/>
      <c r="F26" s="103" t="s">
        <v>93</v>
      </c>
      <c r="G26" s="171">
        <f t="shared" si="6"/>
        <v>0</v>
      </c>
      <c r="H26" s="71"/>
      <c r="I26" s="33"/>
      <c r="J26" s="39"/>
      <c r="K26" s="64"/>
      <c r="L26" s="66">
        <f t="shared" si="7"/>
        <v>0</v>
      </c>
      <c r="M26" s="64"/>
      <c r="N26" s="37"/>
      <c r="O26" s="44"/>
      <c r="P26" s="166"/>
      <c r="Q26" s="33"/>
      <c r="R26" s="79"/>
      <c r="S26" s="44"/>
      <c r="T26" s="85"/>
      <c r="U26" s="79"/>
    </row>
    <row r="27" spans="1:25" ht="13.5" customHeight="1">
      <c r="A27" s="5" t="s">
        <v>1</v>
      </c>
      <c r="B27" s="17"/>
      <c r="C27" s="17"/>
      <c r="D27" s="17"/>
      <c r="E27" s="18"/>
      <c r="F27" s="99"/>
      <c r="G27" s="45">
        <f t="shared" ref="G27:G32" si="9">SUM(S27,O27,H27)</f>
        <v>130818409</v>
      </c>
      <c r="H27" s="57">
        <f t="shared" si="4"/>
        <v>122654347</v>
      </c>
      <c r="I27" s="6">
        <f>SUM(I28,I36)</f>
        <v>391580</v>
      </c>
      <c r="J27" s="40">
        <f t="shared" ref="J27:N27" si="10">SUM(J28,J36)</f>
        <v>122262767</v>
      </c>
      <c r="K27" s="17">
        <f t="shared" si="10"/>
        <v>32580204</v>
      </c>
      <c r="L27" s="56">
        <f t="shared" si="10"/>
        <v>89682563</v>
      </c>
      <c r="M27" s="73">
        <f t="shared" si="10"/>
        <v>24704767</v>
      </c>
      <c r="N27" s="74">
        <f t="shared" si="10"/>
        <v>64977796</v>
      </c>
      <c r="O27" s="45">
        <f>SUM(P27:R27)</f>
        <v>2664062</v>
      </c>
      <c r="P27" s="164">
        <f>SUM(P28,P36)</f>
        <v>764709</v>
      </c>
      <c r="Q27" s="6">
        <f>SUM(Q28,Q36)</f>
        <v>1624353</v>
      </c>
      <c r="R27" s="18">
        <f>SUM(R28,R36)</f>
        <v>275000</v>
      </c>
      <c r="S27" s="45">
        <f>SUM(T27:U27)</f>
        <v>5500000</v>
      </c>
      <c r="T27" s="83">
        <f>SUM(T28,T36)</f>
        <v>5500000</v>
      </c>
      <c r="U27" s="18">
        <f>SUM(U28,U36)</f>
        <v>0</v>
      </c>
    </row>
    <row r="28" spans="1:25" ht="13.5" customHeight="1">
      <c r="A28" s="5" t="s">
        <v>7</v>
      </c>
      <c r="B28" s="4"/>
      <c r="C28" s="4"/>
      <c r="D28" s="4"/>
      <c r="E28" s="6"/>
      <c r="F28" s="100"/>
      <c r="G28" s="45">
        <f t="shared" si="9"/>
        <v>74284775</v>
      </c>
      <c r="H28" s="92">
        <f t="shared" si="4"/>
        <v>74284775</v>
      </c>
      <c r="I28" s="6">
        <f>SUM(I29,I32:I35)</f>
        <v>139580</v>
      </c>
      <c r="J28" s="40">
        <f t="shared" ref="J28:N28" si="11">SUM(J29,J32:J35)</f>
        <v>74145195</v>
      </c>
      <c r="K28" s="17">
        <f t="shared" si="11"/>
        <v>18536299</v>
      </c>
      <c r="L28" s="56">
        <f t="shared" si="11"/>
        <v>55608896</v>
      </c>
      <c r="M28" s="75">
        <f t="shared" si="11"/>
        <v>14829039</v>
      </c>
      <c r="N28" s="74">
        <f t="shared" si="11"/>
        <v>40779857</v>
      </c>
      <c r="O28" s="45">
        <f>SUM(P28:R28)</f>
        <v>0</v>
      </c>
      <c r="P28" s="164">
        <f>SUM(P29,P32:P35)</f>
        <v>0</v>
      </c>
      <c r="Q28" s="6">
        <f>SUM(Q29,Q32:Q35)</f>
        <v>0</v>
      </c>
      <c r="R28" s="18">
        <f>SUM(R29,R32:R35)</f>
        <v>0</v>
      </c>
      <c r="S28" s="45">
        <f>SUM(T28:U28)</f>
        <v>0</v>
      </c>
      <c r="T28" s="83">
        <f>SUM(T29,T32:T35)</f>
        <v>0</v>
      </c>
      <c r="U28" s="18">
        <f>SUM(U29,U32:U35)</f>
        <v>0</v>
      </c>
      <c r="Y28" s="29"/>
    </row>
    <row r="29" spans="1:25" ht="13.5" customHeight="1">
      <c r="A29" s="11"/>
      <c r="B29" s="13" t="s">
        <v>11</v>
      </c>
      <c r="C29" s="13"/>
      <c r="D29" s="13"/>
      <c r="E29" s="14"/>
      <c r="F29" s="103" t="s">
        <v>51</v>
      </c>
      <c r="G29" s="44">
        <f t="shared" si="9"/>
        <v>74145195</v>
      </c>
      <c r="H29" s="71">
        <f t="shared" si="4"/>
        <v>74145195</v>
      </c>
      <c r="I29" s="33">
        <f>SUM(I30:I31)</f>
        <v>0</v>
      </c>
      <c r="J29" s="39">
        <f t="shared" ref="J29:J31" si="12">SUM(K29:L29)</f>
        <v>74145195</v>
      </c>
      <c r="K29" s="33">
        <f>SUM(K30:K31)</f>
        <v>18536299</v>
      </c>
      <c r="L29" s="66">
        <f t="shared" ref="L29:L31" si="13">SUM(M29:N29)</f>
        <v>55608896</v>
      </c>
      <c r="M29" s="149">
        <f t="shared" ref="M29:N29" si="14">SUM(M30:M31)</f>
        <v>14829039</v>
      </c>
      <c r="N29" s="79">
        <f t="shared" si="14"/>
        <v>40779857</v>
      </c>
      <c r="O29" s="44"/>
      <c r="P29" s="166"/>
      <c r="Q29" s="33"/>
      <c r="R29" s="79"/>
      <c r="S29" s="44"/>
      <c r="T29" s="85"/>
      <c r="U29" s="79"/>
      <c r="Y29" s="29"/>
    </row>
    <row r="30" spans="1:25" s="29" customFormat="1" ht="13.5" customHeight="1">
      <c r="A30" s="27"/>
      <c r="B30" s="30"/>
      <c r="C30" s="28" t="s">
        <v>11</v>
      </c>
      <c r="D30" s="30"/>
      <c r="E30" s="95"/>
      <c r="F30" s="102"/>
      <c r="G30" s="46">
        <f t="shared" si="9"/>
        <v>90688500</v>
      </c>
      <c r="H30" s="150">
        <f t="shared" si="4"/>
        <v>90688500</v>
      </c>
      <c r="I30" s="34"/>
      <c r="J30" s="41">
        <f t="shared" si="12"/>
        <v>90688500</v>
      </c>
      <c r="K30" s="151">
        <v>22672125</v>
      </c>
      <c r="L30" s="157">
        <f t="shared" si="13"/>
        <v>68016375</v>
      </c>
      <c r="M30" s="151">
        <v>18137700</v>
      </c>
      <c r="N30" s="152">
        <v>49878675</v>
      </c>
      <c r="O30" s="46"/>
      <c r="P30" s="167"/>
      <c r="Q30" s="34"/>
      <c r="R30" s="81"/>
      <c r="S30" s="46"/>
      <c r="T30" s="87"/>
      <c r="U30" s="81"/>
    </row>
    <row r="31" spans="1:25" s="29" customFormat="1" ht="13.5" customHeight="1">
      <c r="A31" s="27"/>
      <c r="B31" s="28"/>
      <c r="C31" s="28" t="s">
        <v>34</v>
      </c>
      <c r="D31" s="28"/>
      <c r="E31" s="96"/>
      <c r="F31" s="103"/>
      <c r="G31" s="47">
        <f t="shared" si="9"/>
        <v>-16543305</v>
      </c>
      <c r="H31" s="173">
        <f t="shared" si="4"/>
        <v>-16543305</v>
      </c>
      <c r="I31" s="35"/>
      <c r="J31" s="42">
        <f t="shared" si="12"/>
        <v>-16543305</v>
      </c>
      <c r="K31" s="174">
        <v>-4135826</v>
      </c>
      <c r="L31" s="175">
        <f t="shared" si="13"/>
        <v>-12407479</v>
      </c>
      <c r="M31" s="174">
        <v>-3308661</v>
      </c>
      <c r="N31" s="176">
        <v>-9098818</v>
      </c>
      <c r="O31" s="46"/>
      <c r="P31" s="167"/>
      <c r="Q31" s="34"/>
      <c r="R31" s="81"/>
      <c r="S31" s="46"/>
      <c r="T31" s="87"/>
      <c r="U31" s="81"/>
    </row>
    <row r="32" spans="1:25" ht="13.5" customHeight="1">
      <c r="A32" s="11"/>
      <c r="B32" s="13" t="s">
        <v>2</v>
      </c>
      <c r="C32" s="16"/>
      <c r="D32" s="16"/>
      <c r="E32" s="94"/>
      <c r="F32" s="103" t="s">
        <v>48</v>
      </c>
      <c r="G32" s="44">
        <f t="shared" si="9"/>
        <v>139580</v>
      </c>
      <c r="H32" s="71">
        <f t="shared" si="4"/>
        <v>139580</v>
      </c>
      <c r="I32" s="33">
        <v>139580</v>
      </c>
      <c r="J32" s="39"/>
      <c r="K32" s="64"/>
      <c r="L32" s="66"/>
      <c r="M32" s="64"/>
      <c r="N32" s="37"/>
      <c r="O32" s="44"/>
      <c r="P32" s="166"/>
      <c r="Q32" s="33"/>
      <c r="R32" s="79"/>
      <c r="S32" s="44"/>
      <c r="T32" s="85"/>
      <c r="U32" s="79"/>
    </row>
    <row r="33" spans="1:25" ht="13.5" customHeight="1">
      <c r="A33" s="11"/>
      <c r="B33" s="13"/>
      <c r="C33" s="16"/>
      <c r="D33" s="16"/>
      <c r="E33" s="94"/>
      <c r="F33" s="103" t="s">
        <v>49</v>
      </c>
      <c r="G33" s="44">
        <f t="shared" ref="G33:G34" si="15">SUM(S33,O33,H33)</f>
        <v>0</v>
      </c>
      <c r="H33" s="71"/>
      <c r="I33" s="33"/>
      <c r="J33" s="39"/>
      <c r="K33" s="64"/>
      <c r="L33" s="66"/>
      <c r="M33" s="64"/>
      <c r="N33" s="37"/>
      <c r="O33" s="44"/>
      <c r="P33" s="166"/>
      <c r="Q33" s="33"/>
      <c r="R33" s="79"/>
      <c r="S33" s="44"/>
      <c r="T33" s="85"/>
      <c r="U33" s="79"/>
    </row>
    <row r="34" spans="1:25" ht="13.5" customHeight="1">
      <c r="A34" s="11"/>
      <c r="B34" s="13"/>
      <c r="C34" s="16"/>
      <c r="D34" s="16"/>
      <c r="E34" s="94"/>
      <c r="F34" s="103" t="s">
        <v>50</v>
      </c>
      <c r="G34" s="44">
        <f t="shared" si="15"/>
        <v>0</v>
      </c>
      <c r="H34" s="71"/>
      <c r="I34" s="33"/>
      <c r="J34" s="39"/>
      <c r="K34" s="64"/>
      <c r="L34" s="66"/>
      <c r="M34" s="64"/>
      <c r="N34" s="37"/>
      <c r="O34" s="44"/>
      <c r="P34" s="166"/>
      <c r="Q34" s="33"/>
      <c r="R34" s="79"/>
      <c r="S34" s="44"/>
      <c r="T34" s="85"/>
      <c r="U34" s="79"/>
    </row>
    <row r="35" spans="1:25" ht="13.5" customHeight="1">
      <c r="A35" s="20"/>
      <c r="B35" s="21"/>
      <c r="C35" s="22"/>
      <c r="D35" s="22"/>
      <c r="E35" s="97"/>
      <c r="F35" s="102"/>
      <c r="G35" s="44"/>
      <c r="H35" s="71"/>
      <c r="I35" s="33"/>
      <c r="J35" s="39"/>
      <c r="K35" s="64"/>
      <c r="L35" s="66"/>
      <c r="M35" s="64"/>
      <c r="N35" s="37"/>
      <c r="O35" s="44"/>
      <c r="P35" s="168"/>
      <c r="Q35" s="170"/>
      <c r="R35" s="82"/>
      <c r="S35" s="44"/>
      <c r="T35" s="88"/>
      <c r="U35" s="82"/>
    </row>
    <row r="36" spans="1:25" ht="13.5" customHeight="1">
      <c r="A36" s="24" t="s">
        <v>3</v>
      </c>
      <c r="B36" s="25"/>
      <c r="C36" s="25"/>
      <c r="D36" s="25"/>
      <c r="E36" s="98"/>
      <c r="F36" s="101"/>
      <c r="G36" s="45">
        <f t="shared" ref="G36:G47" si="16">SUM(S36,O36,H36)</f>
        <v>56533634</v>
      </c>
      <c r="H36" s="118">
        <f t="shared" ref="H36:U36" si="17">SUM(H37:H37,H40,H43,H46,H47,H53,H57)</f>
        <v>48369572</v>
      </c>
      <c r="I36" s="36">
        <f t="shared" si="17"/>
        <v>252000</v>
      </c>
      <c r="J36" s="118">
        <f t="shared" si="17"/>
        <v>48117572</v>
      </c>
      <c r="K36" s="36">
        <f t="shared" si="17"/>
        <v>14043905</v>
      </c>
      <c r="L36" s="36">
        <f t="shared" si="17"/>
        <v>34073667</v>
      </c>
      <c r="M36" s="36">
        <f t="shared" si="17"/>
        <v>9875728</v>
      </c>
      <c r="N36" s="36">
        <f t="shared" si="17"/>
        <v>24197939</v>
      </c>
      <c r="O36" s="118">
        <f t="shared" si="17"/>
        <v>2664062</v>
      </c>
      <c r="P36" s="36">
        <f t="shared" si="17"/>
        <v>764709</v>
      </c>
      <c r="Q36" s="6">
        <f t="shared" si="17"/>
        <v>1624353</v>
      </c>
      <c r="R36" s="17">
        <f t="shared" si="17"/>
        <v>275000</v>
      </c>
      <c r="S36" s="118">
        <f t="shared" si="17"/>
        <v>5500000</v>
      </c>
      <c r="T36" s="36">
        <f t="shared" si="17"/>
        <v>5500000</v>
      </c>
      <c r="U36" s="50">
        <f t="shared" si="17"/>
        <v>0</v>
      </c>
    </row>
    <row r="37" spans="1:25" ht="13.5" customHeight="1">
      <c r="A37" s="11"/>
      <c r="B37" s="13" t="s">
        <v>12</v>
      </c>
      <c r="C37" s="13"/>
      <c r="D37" s="13"/>
      <c r="E37" s="14"/>
      <c r="F37" s="103" t="s">
        <v>53</v>
      </c>
      <c r="G37" s="44">
        <f t="shared" si="16"/>
        <v>2478047</v>
      </c>
      <c r="H37" s="71">
        <f t="shared" si="4"/>
        <v>2478047</v>
      </c>
      <c r="I37" s="33">
        <f>SUM(I38:I39)</f>
        <v>0</v>
      </c>
      <c r="J37" s="39">
        <f t="shared" ref="J37:L54" si="18">SUM(K37:L37)</f>
        <v>2478047</v>
      </c>
      <c r="K37" s="64">
        <f t="shared" ref="K37:N37" si="19">SUM(K38:K39)</f>
        <v>619512</v>
      </c>
      <c r="L37" s="66">
        <f t="shared" si="18"/>
        <v>1858535</v>
      </c>
      <c r="M37" s="15">
        <f t="shared" si="19"/>
        <v>495609</v>
      </c>
      <c r="N37" s="37">
        <f t="shared" si="19"/>
        <v>1362926</v>
      </c>
      <c r="O37" s="44">
        <f t="shared" ref="O37:O59" si="20">SUM(P37:R37)</f>
        <v>0</v>
      </c>
      <c r="P37" s="166"/>
      <c r="Q37" s="33"/>
      <c r="R37" s="79"/>
      <c r="S37" s="44">
        <f t="shared" ref="S37:S50" si="21">SUM(T37:U37)</f>
        <v>0</v>
      </c>
      <c r="T37" s="85"/>
      <c r="U37" s="79"/>
      <c r="Y37" s="29"/>
    </row>
    <row r="38" spans="1:25" s="134" customFormat="1" ht="13.5" customHeight="1">
      <c r="A38" s="120"/>
      <c r="B38" s="121"/>
      <c r="C38" s="121" t="s">
        <v>12</v>
      </c>
      <c r="D38" s="121"/>
      <c r="E38" s="122"/>
      <c r="F38" s="123"/>
      <c r="G38" s="46">
        <f t="shared" si="16"/>
        <v>11912500</v>
      </c>
      <c r="H38" s="142">
        <f t="shared" si="4"/>
        <v>11912500</v>
      </c>
      <c r="I38" s="126"/>
      <c r="J38" s="127">
        <f t="shared" si="18"/>
        <v>11912500</v>
      </c>
      <c r="K38" s="128">
        <v>2978125</v>
      </c>
      <c r="L38" s="129">
        <f t="shared" si="18"/>
        <v>8934375</v>
      </c>
      <c r="M38" s="130">
        <v>2382500</v>
      </c>
      <c r="N38" s="143">
        <v>6551875</v>
      </c>
      <c r="O38" s="131">
        <f t="shared" si="20"/>
        <v>0</v>
      </c>
      <c r="P38" s="169"/>
      <c r="Q38" s="126"/>
      <c r="R38" s="133"/>
      <c r="S38" s="131">
        <f t="shared" si="21"/>
        <v>0</v>
      </c>
      <c r="T38" s="132"/>
      <c r="U38" s="133"/>
    </row>
    <row r="39" spans="1:25" s="134" customFormat="1" ht="13.5" customHeight="1">
      <c r="A39" s="120"/>
      <c r="B39" s="121"/>
      <c r="C39" s="121" t="s">
        <v>34</v>
      </c>
      <c r="D39" s="121"/>
      <c r="E39" s="122"/>
      <c r="F39" s="123"/>
      <c r="G39" s="47">
        <f t="shared" si="16"/>
        <v>-9434453</v>
      </c>
      <c r="H39" s="125">
        <f t="shared" si="4"/>
        <v>-9434453</v>
      </c>
      <c r="I39" s="136"/>
      <c r="J39" s="140">
        <f t="shared" si="18"/>
        <v>-9434453</v>
      </c>
      <c r="K39" s="137">
        <v>-2358613</v>
      </c>
      <c r="L39" s="141">
        <f t="shared" si="18"/>
        <v>-7075840</v>
      </c>
      <c r="M39" s="138">
        <v>-1886891</v>
      </c>
      <c r="N39" s="177">
        <v>-5188949</v>
      </c>
      <c r="O39" s="124">
        <f t="shared" si="20"/>
        <v>0</v>
      </c>
      <c r="P39" s="178"/>
      <c r="Q39" s="136"/>
      <c r="R39" s="139"/>
      <c r="S39" s="131">
        <f t="shared" si="21"/>
        <v>0</v>
      </c>
      <c r="T39" s="132"/>
      <c r="U39" s="133"/>
      <c r="Y39" s="135"/>
    </row>
    <row r="40" spans="1:25" ht="13.5" customHeight="1">
      <c r="A40" s="11"/>
      <c r="B40" s="13" t="s">
        <v>35</v>
      </c>
      <c r="C40" s="13"/>
      <c r="D40" s="13"/>
      <c r="E40" s="14"/>
      <c r="F40" s="103" t="s">
        <v>71</v>
      </c>
      <c r="G40" s="55">
        <f t="shared" si="16"/>
        <v>2353687</v>
      </c>
      <c r="H40" s="72">
        <f t="shared" si="4"/>
        <v>1333147</v>
      </c>
      <c r="I40" s="179">
        <f>SUM(I41:I42)</f>
        <v>0</v>
      </c>
      <c r="J40" s="53">
        <f t="shared" si="18"/>
        <v>1333147</v>
      </c>
      <c r="K40" s="26">
        <f t="shared" ref="K40:N40" si="22">SUM(K41:K42)</f>
        <v>333286</v>
      </c>
      <c r="L40" s="68">
        <f t="shared" si="18"/>
        <v>999861</v>
      </c>
      <c r="M40" s="180">
        <f t="shared" si="22"/>
        <v>266629</v>
      </c>
      <c r="N40" s="111">
        <f t="shared" si="22"/>
        <v>733232</v>
      </c>
      <c r="O40" s="55">
        <f t="shared" si="20"/>
        <v>1020540</v>
      </c>
      <c r="P40" s="180">
        <f>SUM(P41:P42)</f>
        <v>745540</v>
      </c>
      <c r="Q40" s="179"/>
      <c r="R40" s="80">
        <f>SUM(R41:R42)</f>
        <v>275000</v>
      </c>
      <c r="S40" s="44">
        <f t="shared" si="21"/>
        <v>0</v>
      </c>
      <c r="T40" s="15">
        <f>SUM(T41:T42)</f>
        <v>0</v>
      </c>
      <c r="U40" s="52"/>
      <c r="Y40" s="54"/>
    </row>
    <row r="41" spans="1:25" s="134" customFormat="1" ht="13.5" customHeight="1">
      <c r="A41" s="120"/>
      <c r="B41" s="121"/>
      <c r="C41" s="121" t="s">
        <v>35</v>
      </c>
      <c r="D41" s="121"/>
      <c r="E41" s="122"/>
      <c r="F41" s="123"/>
      <c r="G41" s="47">
        <f t="shared" si="16"/>
        <v>8310870</v>
      </c>
      <c r="H41" s="125">
        <f t="shared" si="4"/>
        <v>6542620</v>
      </c>
      <c r="I41" s="136"/>
      <c r="J41" s="140">
        <f t="shared" si="18"/>
        <v>6542620</v>
      </c>
      <c r="K41" s="137">
        <v>1635653</v>
      </c>
      <c r="L41" s="141">
        <f t="shared" si="18"/>
        <v>4906967</v>
      </c>
      <c r="M41" s="138">
        <v>1308523</v>
      </c>
      <c r="N41" s="177">
        <v>3598444</v>
      </c>
      <c r="O41" s="124">
        <f t="shared" si="20"/>
        <v>1768250</v>
      </c>
      <c r="P41" s="178">
        <v>1168250</v>
      </c>
      <c r="Q41" s="136"/>
      <c r="R41" s="139">
        <v>600000</v>
      </c>
      <c r="S41" s="131">
        <f t="shared" si="21"/>
        <v>0</v>
      </c>
      <c r="T41" s="132"/>
      <c r="U41" s="133"/>
      <c r="Y41" s="135"/>
    </row>
    <row r="42" spans="1:25" s="134" customFormat="1" ht="13.5" customHeight="1">
      <c r="A42" s="120"/>
      <c r="B42" s="121"/>
      <c r="C42" s="121" t="s">
        <v>34</v>
      </c>
      <c r="D42" s="121"/>
      <c r="E42" s="122"/>
      <c r="F42" s="123"/>
      <c r="G42" s="47">
        <f t="shared" si="16"/>
        <v>-5957183</v>
      </c>
      <c r="H42" s="125">
        <f t="shared" si="4"/>
        <v>-5209473</v>
      </c>
      <c r="I42" s="136"/>
      <c r="J42" s="140">
        <f t="shared" si="18"/>
        <v>-5209473</v>
      </c>
      <c r="K42" s="137">
        <v>-1302367</v>
      </c>
      <c r="L42" s="141">
        <f t="shared" si="18"/>
        <v>-3907106</v>
      </c>
      <c r="M42" s="138">
        <v>-1041894</v>
      </c>
      <c r="N42" s="177">
        <v>-2865212</v>
      </c>
      <c r="O42" s="124">
        <f t="shared" si="20"/>
        <v>-747710</v>
      </c>
      <c r="P42" s="178">
        <v>-422710</v>
      </c>
      <c r="Q42" s="136"/>
      <c r="R42" s="139">
        <v>-325000</v>
      </c>
      <c r="S42" s="131">
        <f t="shared" si="21"/>
        <v>0</v>
      </c>
      <c r="T42" s="132"/>
      <c r="U42" s="133"/>
    </row>
    <row r="43" spans="1:25" ht="13.5" customHeight="1">
      <c r="A43" s="11"/>
      <c r="B43" s="13" t="s">
        <v>13</v>
      </c>
      <c r="C43" s="13"/>
      <c r="D43" s="13"/>
      <c r="E43" s="14"/>
      <c r="F43" s="103" t="s">
        <v>72</v>
      </c>
      <c r="G43" s="55">
        <f t="shared" si="16"/>
        <v>449900</v>
      </c>
      <c r="H43" s="72">
        <f t="shared" si="4"/>
        <v>306378</v>
      </c>
      <c r="I43" s="179">
        <f>SUM(I44:I45)</f>
        <v>0</v>
      </c>
      <c r="J43" s="53">
        <f t="shared" si="18"/>
        <v>306378</v>
      </c>
      <c r="K43" s="26">
        <f t="shared" ref="K43:N43" si="23">SUM(K44:K45)</f>
        <v>91107</v>
      </c>
      <c r="L43" s="68">
        <f t="shared" si="18"/>
        <v>215271</v>
      </c>
      <c r="M43" s="180">
        <f t="shared" si="23"/>
        <v>113490</v>
      </c>
      <c r="N43" s="111">
        <f t="shared" si="23"/>
        <v>101781</v>
      </c>
      <c r="O43" s="55">
        <f t="shared" si="20"/>
        <v>143522</v>
      </c>
      <c r="P43" s="181">
        <f>SUM(P44:P45)</f>
        <v>19169</v>
      </c>
      <c r="Q43" s="179">
        <f>SUM(Q44:Q45)</f>
        <v>124353</v>
      </c>
      <c r="R43" s="80">
        <f>SUM(R44:R45)</f>
        <v>0</v>
      </c>
      <c r="S43" s="44">
        <f t="shared" si="21"/>
        <v>0</v>
      </c>
      <c r="T43" s="85">
        <f>SUM(T44:T45)</f>
        <v>0</v>
      </c>
      <c r="U43" s="79">
        <f>SUM(U44:U45)</f>
        <v>0</v>
      </c>
      <c r="Y43" s="29"/>
    </row>
    <row r="44" spans="1:25" s="134" customFormat="1" ht="13.5" customHeight="1">
      <c r="A44" s="120"/>
      <c r="B44" s="121"/>
      <c r="C44" s="121" t="s">
        <v>13</v>
      </c>
      <c r="D44" s="121"/>
      <c r="E44" s="122"/>
      <c r="F44" s="123"/>
      <c r="G44" s="47">
        <f t="shared" si="16"/>
        <v>1005352</v>
      </c>
      <c r="H44" s="125">
        <f t="shared" si="4"/>
        <v>613642</v>
      </c>
      <c r="I44" s="136"/>
      <c r="J44" s="140">
        <f t="shared" si="18"/>
        <v>613642</v>
      </c>
      <c r="K44" s="137">
        <v>170071</v>
      </c>
      <c r="L44" s="141">
        <f t="shared" si="18"/>
        <v>443571</v>
      </c>
      <c r="M44" s="138">
        <v>191071</v>
      </c>
      <c r="N44" s="177">
        <v>252500</v>
      </c>
      <c r="O44" s="124">
        <f t="shared" si="20"/>
        <v>391710</v>
      </c>
      <c r="P44" s="178">
        <v>127790</v>
      </c>
      <c r="Q44" s="136">
        <v>263920</v>
      </c>
      <c r="R44" s="139"/>
      <c r="S44" s="131">
        <f t="shared" si="21"/>
        <v>0</v>
      </c>
      <c r="T44" s="132"/>
      <c r="U44" s="133"/>
    </row>
    <row r="45" spans="1:25" s="134" customFormat="1" ht="13.5" customHeight="1">
      <c r="A45" s="120"/>
      <c r="B45" s="121"/>
      <c r="C45" s="121" t="s">
        <v>34</v>
      </c>
      <c r="D45" s="121"/>
      <c r="E45" s="122"/>
      <c r="F45" s="123"/>
      <c r="G45" s="47">
        <f t="shared" si="16"/>
        <v>-555452</v>
      </c>
      <c r="H45" s="125">
        <f t="shared" si="4"/>
        <v>-307264</v>
      </c>
      <c r="I45" s="136"/>
      <c r="J45" s="140">
        <f t="shared" si="18"/>
        <v>-307264</v>
      </c>
      <c r="K45" s="137">
        <v>-78964</v>
      </c>
      <c r="L45" s="141">
        <f t="shared" si="18"/>
        <v>-228300</v>
      </c>
      <c r="M45" s="138">
        <v>-77581</v>
      </c>
      <c r="N45" s="177">
        <v>-150719</v>
      </c>
      <c r="O45" s="124">
        <f t="shared" si="20"/>
        <v>-248188</v>
      </c>
      <c r="P45" s="178">
        <v>-108621</v>
      </c>
      <c r="Q45" s="136">
        <v>-139567</v>
      </c>
      <c r="R45" s="139"/>
      <c r="S45" s="131">
        <f t="shared" si="21"/>
        <v>0</v>
      </c>
      <c r="T45" s="132"/>
      <c r="U45" s="133"/>
    </row>
    <row r="46" spans="1:25" ht="13.5" customHeight="1">
      <c r="A46" s="11"/>
      <c r="B46" s="13" t="s">
        <v>14</v>
      </c>
      <c r="C46" s="13"/>
      <c r="D46" s="13"/>
      <c r="E46" s="14"/>
      <c r="F46" s="103" t="s">
        <v>54</v>
      </c>
      <c r="G46" s="55">
        <f t="shared" si="16"/>
        <v>252000</v>
      </c>
      <c r="H46" s="72">
        <f t="shared" si="4"/>
        <v>252000</v>
      </c>
      <c r="I46" s="179">
        <v>252000</v>
      </c>
      <c r="J46" s="53">
        <f t="shared" si="18"/>
        <v>0</v>
      </c>
      <c r="K46" s="26"/>
      <c r="L46" s="68">
        <f t="shared" si="18"/>
        <v>0</v>
      </c>
      <c r="M46" s="180"/>
      <c r="N46" s="111"/>
      <c r="O46" s="55">
        <f t="shared" si="20"/>
        <v>0</v>
      </c>
      <c r="P46" s="181"/>
      <c r="Q46" s="179"/>
      <c r="R46" s="80"/>
      <c r="S46" s="44">
        <f t="shared" si="21"/>
        <v>0</v>
      </c>
      <c r="T46" s="85"/>
      <c r="U46" s="79"/>
    </row>
    <row r="47" spans="1:25" s="117" customFormat="1" ht="17.25" customHeight="1">
      <c r="A47" s="112"/>
      <c r="B47" s="16" t="s">
        <v>66</v>
      </c>
      <c r="C47" s="16"/>
      <c r="D47" s="16"/>
      <c r="E47" s="94"/>
      <c r="F47" s="102"/>
      <c r="G47" s="43">
        <f t="shared" si="16"/>
        <v>34000000</v>
      </c>
      <c r="H47" s="113">
        <f>SUM(H48:H52)</f>
        <v>29000000</v>
      </c>
      <c r="I47" s="32"/>
      <c r="J47" s="38">
        <f>SUM(J48:J52)</f>
        <v>29000000</v>
      </c>
      <c r="K47" s="115">
        <f>SUM(K48:K52)</f>
        <v>10000000</v>
      </c>
      <c r="L47" s="67">
        <f>SUM(L48:L52)</f>
        <v>19000000</v>
      </c>
      <c r="M47" s="115">
        <f>SUM(M48:M52)</f>
        <v>9000000</v>
      </c>
      <c r="N47" s="108">
        <f>SUM(N48:N52)</f>
        <v>10000000</v>
      </c>
      <c r="O47" s="43">
        <f t="shared" si="20"/>
        <v>500000</v>
      </c>
      <c r="P47" s="115">
        <f>SUM(P48:P52)</f>
        <v>0</v>
      </c>
      <c r="Q47" s="32">
        <f>SUM(Q48:Q52)</f>
        <v>500000</v>
      </c>
      <c r="R47" s="19">
        <f>SUM(R48:R52)</f>
        <v>0</v>
      </c>
      <c r="S47" s="43">
        <f t="shared" si="21"/>
        <v>4500000</v>
      </c>
      <c r="T47" s="115">
        <f>SUM(T48:T52)</f>
        <v>4500000</v>
      </c>
      <c r="U47" s="172">
        <f>SUM(U48:U52)</f>
        <v>0</v>
      </c>
    </row>
    <row r="48" spans="1:25" s="134" customFormat="1" ht="17.25" customHeight="1">
      <c r="A48" s="120"/>
      <c r="B48" s="121"/>
      <c r="C48" s="121"/>
      <c r="D48" s="28" t="s">
        <v>78</v>
      </c>
      <c r="E48" s="96"/>
      <c r="F48" s="123" t="s">
        <v>67</v>
      </c>
      <c r="G48" s="44">
        <f t="shared" ref="G48:G52" si="24">SUM(S48,O48,H48)</f>
        <v>10000000</v>
      </c>
      <c r="H48" s="142">
        <f t="shared" ref="H48:H59" si="25">SUM(I48:J48)</f>
        <v>10000000</v>
      </c>
      <c r="I48" s="126"/>
      <c r="J48" s="127">
        <f t="shared" si="18"/>
        <v>10000000</v>
      </c>
      <c r="K48" s="128">
        <v>10000000</v>
      </c>
      <c r="L48" s="129">
        <f>SUM(M48:N48)</f>
        <v>0</v>
      </c>
      <c r="M48" s="130"/>
      <c r="N48" s="143"/>
      <c r="O48" s="131">
        <f t="shared" si="20"/>
        <v>0</v>
      </c>
      <c r="P48" s="169"/>
      <c r="Q48" s="126"/>
      <c r="R48" s="133"/>
      <c r="S48" s="131">
        <f t="shared" si="21"/>
        <v>0</v>
      </c>
      <c r="T48" s="132"/>
      <c r="U48" s="133"/>
    </row>
    <row r="49" spans="1:21" s="134" customFormat="1" ht="17.25" customHeight="1">
      <c r="A49" s="120"/>
      <c r="B49" s="121"/>
      <c r="C49" s="121"/>
      <c r="D49" s="28" t="s">
        <v>95</v>
      </c>
      <c r="E49" s="96"/>
      <c r="F49" s="123" t="s">
        <v>67</v>
      </c>
      <c r="G49" s="44">
        <f t="shared" si="24"/>
        <v>9000000</v>
      </c>
      <c r="H49" s="142">
        <f t="shared" si="25"/>
        <v>9000000</v>
      </c>
      <c r="I49" s="126"/>
      <c r="J49" s="127">
        <f t="shared" si="18"/>
        <v>9000000</v>
      </c>
      <c r="K49" s="128"/>
      <c r="L49" s="129">
        <f t="shared" ref="L49:L56" si="26">SUM(M49:N49)</f>
        <v>9000000</v>
      </c>
      <c r="M49" s="130">
        <v>9000000</v>
      </c>
      <c r="N49" s="143"/>
      <c r="O49" s="131">
        <f t="shared" si="20"/>
        <v>0</v>
      </c>
      <c r="P49" s="169"/>
      <c r="Q49" s="126"/>
      <c r="R49" s="133"/>
      <c r="S49" s="131">
        <f t="shared" si="21"/>
        <v>0</v>
      </c>
      <c r="T49" s="132"/>
      <c r="U49" s="133"/>
    </row>
    <row r="50" spans="1:21" s="134" customFormat="1" ht="17.25" customHeight="1">
      <c r="A50" s="120"/>
      <c r="B50" s="121"/>
      <c r="C50" s="121"/>
      <c r="D50" s="28" t="s">
        <v>74</v>
      </c>
      <c r="E50" s="96"/>
      <c r="F50" s="123" t="s">
        <v>67</v>
      </c>
      <c r="G50" s="44">
        <f t="shared" si="24"/>
        <v>10000000</v>
      </c>
      <c r="H50" s="142">
        <f t="shared" si="25"/>
        <v>10000000</v>
      </c>
      <c r="I50" s="126"/>
      <c r="J50" s="127">
        <f t="shared" si="18"/>
        <v>10000000</v>
      </c>
      <c r="K50" s="128"/>
      <c r="L50" s="129">
        <f t="shared" si="26"/>
        <v>10000000</v>
      </c>
      <c r="M50" s="130"/>
      <c r="N50" s="143">
        <v>10000000</v>
      </c>
      <c r="O50" s="131">
        <f t="shared" si="20"/>
        <v>0</v>
      </c>
      <c r="P50" s="169"/>
      <c r="Q50" s="126"/>
      <c r="R50" s="133"/>
      <c r="S50" s="131">
        <f t="shared" si="21"/>
        <v>0</v>
      </c>
      <c r="T50" s="132"/>
      <c r="U50" s="133"/>
    </row>
    <row r="51" spans="1:21" s="134" customFormat="1" ht="17.25" customHeight="1">
      <c r="A51" s="120"/>
      <c r="B51" s="121"/>
      <c r="C51" s="121"/>
      <c r="D51" s="28" t="s">
        <v>97</v>
      </c>
      <c r="E51" s="96"/>
      <c r="F51" s="123" t="s">
        <v>67</v>
      </c>
      <c r="G51" s="44">
        <f t="shared" si="24"/>
        <v>500000</v>
      </c>
      <c r="H51" s="142">
        <f t="shared" si="25"/>
        <v>0</v>
      </c>
      <c r="I51" s="126"/>
      <c r="J51" s="127">
        <f t="shared" si="18"/>
        <v>0</v>
      </c>
      <c r="K51" s="128"/>
      <c r="L51" s="129">
        <f t="shared" si="26"/>
        <v>0</v>
      </c>
      <c r="M51" s="130"/>
      <c r="N51" s="143"/>
      <c r="O51" s="131">
        <f t="shared" si="20"/>
        <v>500000</v>
      </c>
      <c r="P51" s="169"/>
      <c r="Q51" s="126">
        <v>500000</v>
      </c>
      <c r="R51" s="133"/>
      <c r="S51" s="131">
        <f t="shared" ref="S51:S52" si="27">SUM(T51:U51)</f>
        <v>0</v>
      </c>
      <c r="T51" s="132"/>
      <c r="U51" s="133"/>
    </row>
    <row r="52" spans="1:21" s="134" customFormat="1" ht="17.25" customHeight="1">
      <c r="A52" s="120"/>
      <c r="B52" s="121"/>
      <c r="C52" s="121"/>
      <c r="D52" s="28" t="s">
        <v>98</v>
      </c>
      <c r="E52" s="96"/>
      <c r="F52" s="123" t="s">
        <v>67</v>
      </c>
      <c r="G52" s="44">
        <f t="shared" si="24"/>
        <v>4500000</v>
      </c>
      <c r="H52" s="142">
        <f t="shared" si="25"/>
        <v>0</v>
      </c>
      <c r="I52" s="126"/>
      <c r="J52" s="127">
        <f t="shared" si="18"/>
        <v>0</v>
      </c>
      <c r="K52" s="128"/>
      <c r="L52" s="129">
        <f t="shared" si="26"/>
        <v>0</v>
      </c>
      <c r="M52" s="130"/>
      <c r="N52" s="143"/>
      <c r="O52" s="131">
        <f t="shared" si="20"/>
        <v>0</v>
      </c>
      <c r="P52" s="169"/>
      <c r="Q52" s="126"/>
      <c r="R52" s="133"/>
      <c r="S52" s="131">
        <f t="shared" si="27"/>
        <v>4500000</v>
      </c>
      <c r="T52" s="132">
        <v>4500000</v>
      </c>
      <c r="U52" s="133"/>
    </row>
    <row r="53" spans="1:21" s="117" customFormat="1" ht="17.25" customHeight="1">
      <c r="A53" s="112"/>
      <c r="B53" s="16" t="s">
        <v>79</v>
      </c>
      <c r="C53" s="16"/>
      <c r="D53" s="16"/>
      <c r="E53" s="94"/>
      <c r="F53" s="102"/>
      <c r="G53" s="43">
        <f>SUM(S53,O53,H53)</f>
        <v>7000000</v>
      </c>
      <c r="H53" s="70">
        <f>SUM(H54:H56)</f>
        <v>5000000</v>
      </c>
      <c r="I53" s="32"/>
      <c r="J53" s="38">
        <f>SUM(J54:J56)</f>
        <v>5000000</v>
      </c>
      <c r="K53" s="19"/>
      <c r="L53" s="67">
        <f>SUM(L54:L56)</f>
        <v>5000000</v>
      </c>
      <c r="M53" s="115"/>
      <c r="N53" s="108">
        <f>SUM(N54:N56)</f>
        <v>5000000</v>
      </c>
      <c r="O53" s="153">
        <f>SUM(O54:O56)</f>
        <v>1000000</v>
      </c>
      <c r="P53" s="165"/>
      <c r="Q53" s="32">
        <f>SUM(Q54:Q56)</f>
        <v>1000000</v>
      </c>
      <c r="R53" s="78"/>
      <c r="S53" s="153">
        <f>SUM(S54:S56)</f>
        <v>1000000</v>
      </c>
      <c r="T53" s="115">
        <f>SUM(T54:T59)</f>
        <v>1000000</v>
      </c>
      <c r="U53" s="172">
        <f>SUM(U54:U59)</f>
        <v>0</v>
      </c>
    </row>
    <row r="54" spans="1:21" s="134" customFormat="1" ht="17.25" customHeight="1">
      <c r="A54" s="120"/>
      <c r="B54" s="121"/>
      <c r="C54" s="121"/>
      <c r="D54" s="28" t="s">
        <v>80</v>
      </c>
      <c r="E54" s="96"/>
      <c r="F54" s="123" t="s">
        <v>67</v>
      </c>
      <c r="G54" s="44">
        <f t="shared" ref="G54:G55" si="28">SUM(S54,O54,H54)</f>
        <v>5000000</v>
      </c>
      <c r="H54" s="142">
        <f t="shared" si="25"/>
        <v>5000000</v>
      </c>
      <c r="I54" s="126"/>
      <c r="J54" s="127">
        <f t="shared" si="18"/>
        <v>5000000</v>
      </c>
      <c r="K54" s="128"/>
      <c r="L54" s="129">
        <f t="shared" si="26"/>
        <v>5000000</v>
      </c>
      <c r="M54" s="130"/>
      <c r="N54" s="143">
        <v>5000000</v>
      </c>
      <c r="O54" s="131">
        <f t="shared" si="20"/>
        <v>0</v>
      </c>
      <c r="P54" s="169"/>
      <c r="Q54" s="126"/>
      <c r="R54" s="133"/>
      <c r="S54" s="131">
        <f>SUM(T54:U54)</f>
        <v>0</v>
      </c>
      <c r="T54" s="132"/>
      <c r="U54" s="133"/>
    </row>
    <row r="55" spans="1:21" s="134" customFormat="1" ht="17.25" customHeight="1">
      <c r="A55" s="120"/>
      <c r="B55" s="121"/>
      <c r="C55" s="121"/>
      <c r="D55" s="28" t="s">
        <v>81</v>
      </c>
      <c r="E55" s="96"/>
      <c r="F55" s="123" t="s">
        <v>67</v>
      </c>
      <c r="G55" s="44">
        <f t="shared" si="28"/>
        <v>1000000</v>
      </c>
      <c r="H55" s="142">
        <f t="shared" si="25"/>
        <v>0</v>
      </c>
      <c r="I55" s="126"/>
      <c r="J55" s="127">
        <f t="shared" ref="J55:J56" si="29">SUM(K55:L55)</f>
        <v>0</v>
      </c>
      <c r="K55" s="128"/>
      <c r="L55" s="129">
        <f t="shared" si="26"/>
        <v>0</v>
      </c>
      <c r="M55" s="130"/>
      <c r="N55" s="143"/>
      <c r="O55" s="131">
        <f t="shared" si="20"/>
        <v>1000000</v>
      </c>
      <c r="P55" s="169"/>
      <c r="Q55" s="126">
        <v>1000000</v>
      </c>
      <c r="R55" s="133"/>
      <c r="S55" s="131">
        <f>SUM(T55:U55)</f>
        <v>0</v>
      </c>
      <c r="T55" s="132"/>
      <c r="U55" s="133"/>
    </row>
    <row r="56" spans="1:21" s="134" customFormat="1" ht="17.25" customHeight="1">
      <c r="A56" s="120"/>
      <c r="B56" s="121"/>
      <c r="C56" s="121"/>
      <c r="D56" s="28" t="s">
        <v>82</v>
      </c>
      <c r="E56" s="96"/>
      <c r="F56" s="123" t="s">
        <v>67</v>
      </c>
      <c r="G56" s="44">
        <f t="shared" ref="G56" si="30">SUM(S56,O56,H56)</f>
        <v>1000000</v>
      </c>
      <c r="H56" s="142">
        <f t="shared" ref="H56" si="31">SUM(I56:J56)</f>
        <v>0</v>
      </c>
      <c r="I56" s="126"/>
      <c r="J56" s="127">
        <f t="shared" si="29"/>
        <v>0</v>
      </c>
      <c r="K56" s="128"/>
      <c r="L56" s="129">
        <f t="shared" si="26"/>
        <v>0</v>
      </c>
      <c r="M56" s="130"/>
      <c r="N56" s="143"/>
      <c r="O56" s="131">
        <f t="shared" si="20"/>
        <v>0</v>
      </c>
      <c r="P56" s="169"/>
      <c r="Q56" s="126"/>
      <c r="R56" s="133"/>
      <c r="S56" s="131">
        <f>SUM(T56:U56)</f>
        <v>1000000</v>
      </c>
      <c r="T56" s="132">
        <v>1000000</v>
      </c>
      <c r="U56" s="133"/>
    </row>
    <row r="57" spans="1:21" ht="17.25" customHeight="1">
      <c r="A57" s="11"/>
      <c r="B57" s="229" t="s">
        <v>83</v>
      </c>
      <c r="C57" s="229"/>
      <c r="D57" s="229"/>
      <c r="E57" s="230"/>
      <c r="F57" s="103"/>
      <c r="G57" s="43">
        <f>SUM(S57,O57,H57)</f>
        <v>10000000</v>
      </c>
      <c r="H57" s="70">
        <f>SUM(H58:H59)</f>
        <v>10000000</v>
      </c>
      <c r="I57" s="32"/>
      <c r="J57" s="38">
        <f>SUM(K57:L57)</f>
        <v>10000000</v>
      </c>
      <c r="K57" s="19">
        <f>SUM(K58:K59)</f>
        <v>3000000</v>
      </c>
      <c r="L57" s="67">
        <f>SUM(L58:L59)</f>
        <v>7000000</v>
      </c>
      <c r="M57" s="115">
        <f>SUM(M58:M59)</f>
        <v>0</v>
      </c>
      <c r="N57" s="108">
        <f>SUM(N58:N59)</f>
        <v>7000000</v>
      </c>
      <c r="O57" s="153">
        <f>SUM(O58:O59)</f>
        <v>0</v>
      </c>
      <c r="P57" s="165"/>
      <c r="Q57" s="32"/>
      <c r="R57" s="78"/>
      <c r="S57" s="153">
        <f>SUM(S58:S59)</f>
        <v>0</v>
      </c>
      <c r="T57" s="84"/>
      <c r="U57" s="78"/>
    </row>
    <row r="58" spans="1:21" s="29" customFormat="1" ht="17.25" customHeight="1">
      <c r="A58" s="27"/>
      <c r="B58" s="155"/>
      <c r="C58" s="155"/>
      <c r="D58" s="28" t="s">
        <v>94</v>
      </c>
      <c r="E58" s="156"/>
      <c r="F58" s="103" t="s">
        <v>67</v>
      </c>
      <c r="G58" s="44">
        <f t="shared" ref="G58:G59" si="32">SUM(S58,O58,H58)</f>
        <v>3000000</v>
      </c>
      <c r="H58" s="142">
        <f t="shared" si="25"/>
        <v>3000000</v>
      </c>
      <c r="I58" s="34"/>
      <c r="J58" s="41">
        <f>SUM(K58:L58)</f>
        <v>3000000</v>
      </c>
      <c r="K58" s="151">
        <v>3000000</v>
      </c>
      <c r="L58" s="157">
        <f>SUM(M58:N58)</f>
        <v>0</v>
      </c>
      <c r="M58" s="154"/>
      <c r="N58" s="152"/>
      <c r="O58" s="131">
        <f t="shared" si="20"/>
        <v>0</v>
      </c>
      <c r="P58" s="167"/>
      <c r="Q58" s="34"/>
      <c r="R58" s="81"/>
      <c r="S58" s="131">
        <f>SUM(T58:U58)</f>
        <v>0</v>
      </c>
      <c r="T58" s="87"/>
      <c r="U58" s="81"/>
    </row>
    <row r="59" spans="1:21" s="29" customFormat="1" ht="17.25" customHeight="1">
      <c r="A59" s="27"/>
      <c r="B59" s="155"/>
      <c r="C59" s="155"/>
      <c r="D59" s="28" t="s">
        <v>96</v>
      </c>
      <c r="E59" s="156"/>
      <c r="F59" s="103" t="s">
        <v>67</v>
      </c>
      <c r="G59" s="44">
        <f t="shared" si="32"/>
        <v>7000000</v>
      </c>
      <c r="H59" s="142">
        <f t="shared" si="25"/>
        <v>7000000</v>
      </c>
      <c r="I59" s="34"/>
      <c r="J59" s="41">
        <f>SUM(K59:L59)</f>
        <v>7000000</v>
      </c>
      <c r="K59" s="151"/>
      <c r="L59" s="157">
        <f t="shared" ref="L59" si="33">SUM(M59:N59)</f>
        <v>7000000</v>
      </c>
      <c r="M59" s="154"/>
      <c r="N59" s="152">
        <v>7000000</v>
      </c>
      <c r="O59" s="131">
        <f t="shared" si="20"/>
        <v>0</v>
      </c>
      <c r="P59" s="167"/>
      <c r="Q59" s="34"/>
      <c r="R59" s="81"/>
      <c r="S59" s="131">
        <f>SUM(T59:U59)</f>
        <v>0</v>
      </c>
      <c r="T59" s="87"/>
      <c r="U59" s="81"/>
    </row>
    <row r="60" spans="1:21" ht="17.25" customHeight="1">
      <c r="A60" s="231" t="s">
        <v>64</v>
      </c>
      <c r="B60" s="232"/>
      <c r="C60" s="232"/>
      <c r="D60" s="232"/>
      <c r="E60" s="232"/>
      <c r="F60" s="233"/>
      <c r="G60" s="45">
        <f>SUM(S60,O60,H60)</f>
        <v>150027322</v>
      </c>
      <c r="H60" s="57">
        <f t="shared" si="4"/>
        <v>134620993</v>
      </c>
      <c r="I60" s="6">
        <f t="shared" ref="I60:U60" si="34">SUM(I11,I27)</f>
        <v>3685471</v>
      </c>
      <c r="J60" s="40">
        <f t="shared" si="34"/>
        <v>130935522</v>
      </c>
      <c r="K60" s="17">
        <f t="shared" si="34"/>
        <v>35670953</v>
      </c>
      <c r="L60" s="56">
        <f t="shared" si="34"/>
        <v>95264569</v>
      </c>
      <c r="M60" s="17">
        <f t="shared" si="34"/>
        <v>27953627</v>
      </c>
      <c r="N60" s="36">
        <f t="shared" si="34"/>
        <v>67310942</v>
      </c>
      <c r="O60" s="45">
        <f t="shared" si="34"/>
        <v>6746107</v>
      </c>
      <c r="P60" s="164">
        <f t="shared" si="34"/>
        <v>3401888</v>
      </c>
      <c r="Q60" s="56">
        <f t="shared" si="34"/>
        <v>2811659</v>
      </c>
      <c r="R60" s="63">
        <f t="shared" si="34"/>
        <v>532560</v>
      </c>
      <c r="S60" s="45">
        <f t="shared" si="34"/>
        <v>8660222</v>
      </c>
      <c r="T60" s="83">
        <f t="shared" si="34"/>
        <v>8636850</v>
      </c>
      <c r="U60" s="63">
        <f t="shared" si="34"/>
        <v>23372</v>
      </c>
    </row>
    <row r="61" spans="1:21" ht="17.25" customHeight="1">
      <c r="A61" s="231" t="s">
        <v>43</v>
      </c>
      <c r="B61" s="232"/>
      <c r="C61" s="232"/>
      <c r="D61" s="232"/>
      <c r="E61" s="232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5"/>
    </row>
    <row r="62" spans="1:21" ht="17.25" customHeight="1">
      <c r="A62" s="207" t="s">
        <v>55</v>
      </c>
      <c r="B62" s="208"/>
      <c r="C62" s="208"/>
      <c r="D62" s="208"/>
      <c r="E62" s="208"/>
      <c r="F62" s="207" t="s">
        <v>56</v>
      </c>
      <c r="G62" s="238" t="s">
        <v>19</v>
      </c>
      <c r="H62" s="243" t="s">
        <v>38</v>
      </c>
      <c r="I62" s="244"/>
      <c r="J62" s="244"/>
      <c r="K62" s="244"/>
      <c r="L62" s="244"/>
      <c r="M62" s="244"/>
      <c r="N62" s="244"/>
      <c r="O62" s="77"/>
      <c r="P62" s="244" t="s">
        <v>39</v>
      </c>
      <c r="Q62" s="244"/>
      <c r="R62" s="244"/>
      <c r="S62" s="77"/>
      <c r="T62" s="197" t="s">
        <v>88</v>
      </c>
      <c r="U62" s="198"/>
    </row>
    <row r="63" spans="1:21" ht="17.25" customHeight="1">
      <c r="A63" s="210"/>
      <c r="B63" s="211"/>
      <c r="C63" s="211"/>
      <c r="D63" s="211"/>
      <c r="E63" s="211"/>
      <c r="F63" s="210"/>
      <c r="G63" s="238"/>
      <c r="H63" s="249" t="s">
        <v>42</v>
      </c>
      <c r="I63" s="251" t="s">
        <v>20</v>
      </c>
      <c r="J63" s="254" t="s">
        <v>21</v>
      </c>
      <c r="K63" s="255"/>
      <c r="L63" s="255"/>
      <c r="M63" s="256"/>
      <c r="N63" s="256"/>
      <c r="O63" s="245" t="s">
        <v>42</v>
      </c>
      <c r="P63" s="257" t="s">
        <v>41</v>
      </c>
      <c r="Q63" s="258" t="s">
        <v>40</v>
      </c>
      <c r="R63" s="259" t="s">
        <v>70</v>
      </c>
      <c r="S63" s="245" t="s">
        <v>42</v>
      </c>
      <c r="T63" s="236" t="s">
        <v>89</v>
      </c>
      <c r="U63" s="237" t="s">
        <v>90</v>
      </c>
    </row>
    <row r="64" spans="1:21" ht="17.25" customHeight="1">
      <c r="A64" s="210"/>
      <c r="B64" s="211"/>
      <c r="C64" s="211"/>
      <c r="D64" s="211"/>
      <c r="E64" s="211"/>
      <c r="F64" s="210"/>
      <c r="G64" s="238"/>
      <c r="H64" s="249"/>
      <c r="I64" s="252"/>
      <c r="J64" s="158"/>
      <c r="K64" s="260" t="s">
        <v>22</v>
      </c>
      <c r="L64" s="262" t="s">
        <v>23</v>
      </c>
      <c r="M64" s="263" t="s">
        <v>24</v>
      </c>
      <c r="N64" s="263"/>
      <c r="O64" s="245"/>
      <c r="P64" s="257"/>
      <c r="Q64" s="258"/>
      <c r="R64" s="259"/>
      <c r="S64" s="245"/>
      <c r="T64" s="236"/>
      <c r="U64" s="237"/>
    </row>
    <row r="65" spans="1:21" ht="18.75" customHeight="1">
      <c r="A65" s="213"/>
      <c r="B65" s="214"/>
      <c r="C65" s="214"/>
      <c r="D65" s="214"/>
      <c r="E65" s="214"/>
      <c r="F65" s="213"/>
      <c r="G65" s="238"/>
      <c r="H65" s="250"/>
      <c r="I65" s="253"/>
      <c r="J65" s="159" t="s">
        <v>25</v>
      </c>
      <c r="K65" s="261"/>
      <c r="L65" s="253"/>
      <c r="M65" s="160" t="s">
        <v>26</v>
      </c>
      <c r="N65" s="161" t="s">
        <v>27</v>
      </c>
      <c r="O65" s="246"/>
      <c r="P65" s="257"/>
      <c r="Q65" s="258"/>
      <c r="R65" s="259"/>
      <c r="S65" s="246"/>
      <c r="T65" s="236"/>
      <c r="U65" s="237"/>
    </row>
    <row r="66" spans="1:21" ht="18.75" customHeight="1">
      <c r="A66" s="24" t="s">
        <v>4</v>
      </c>
      <c r="B66" s="49"/>
      <c r="C66" s="49"/>
      <c r="D66" s="49"/>
      <c r="E66" s="49"/>
      <c r="F66" s="146"/>
      <c r="G66" s="45">
        <f>SUM(S66,O66,H66)</f>
        <v>3843838</v>
      </c>
      <c r="H66" s="91">
        <f t="shared" ref="H66:H78" si="35">SUM(I66:J66)</f>
        <v>3050002</v>
      </c>
      <c r="I66" s="191">
        <f>SUM(I67:I72)</f>
        <v>0</v>
      </c>
      <c r="J66" s="192">
        <f>SUM(K66:L66)</f>
        <v>3050002</v>
      </c>
      <c r="K66" s="193">
        <f>SUM(K67:K72)</f>
        <v>1114051</v>
      </c>
      <c r="L66" s="194">
        <f>SUM(M66:N66)</f>
        <v>1935951</v>
      </c>
      <c r="M66" s="193">
        <f>SUM(M67:M72)</f>
        <v>2064963</v>
      </c>
      <c r="N66" s="195">
        <f>SUM(N67:N72)</f>
        <v>-129012</v>
      </c>
      <c r="O66" s="90">
        <f>SUM(P66:R66)</f>
        <v>645109</v>
      </c>
      <c r="P66" s="196">
        <f>SUM(P67:P72)</f>
        <v>47023</v>
      </c>
      <c r="Q66" s="191">
        <f>SUM(Q67:Q72)</f>
        <v>340526</v>
      </c>
      <c r="R66" s="6">
        <f>SUM(R67:R72)</f>
        <v>257560</v>
      </c>
      <c r="S66" s="45">
        <f>SUM(T66:U66)</f>
        <v>148727</v>
      </c>
      <c r="T66" s="60">
        <f>SUM(T67:T72)</f>
        <v>147100</v>
      </c>
      <c r="U66" s="6">
        <f>SUM(U67:U72)</f>
        <v>1627</v>
      </c>
    </row>
    <row r="67" spans="1:21" ht="18.75" customHeight="1">
      <c r="A67" s="11"/>
      <c r="B67" s="14" t="s">
        <v>15</v>
      </c>
      <c r="C67" s="13"/>
      <c r="D67" s="13"/>
      <c r="E67" s="13"/>
      <c r="F67" s="147" t="s">
        <v>57</v>
      </c>
      <c r="G67" s="44">
        <f t="shared" ref="G67" si="36">SUM(S66,O67,H67)</f>
        <v>2864876</v>
      </c>
      <c r="H67" s="72">
        <f t="shared" si="35"/>
        <v>2266936</v>
      </c>
      <c r="I67" s="179"/>
      <c r="J67" s="53">
        <f t="shared" ref="J67:J72" si="37">SUM(K67:L67)</f>
        <v>2266936</v>
      </c>
      <c r="K67" s="26">
        <v>330985</v>
      </c>
      <c r="L67" s="68">
        <f t="shared" ref="L67:L72" si="38">SUM(M67:N67)</f>
        <v>1935951</v>
      </c>
      <c r="M67" s="26">
        <v>2064963</v>
      </c>
      <c r="N67" s="109">
        <v>-129012</v>
      </c>
      <c r="O67" s="55">
        <f t="shared" ref="O67:O75" si="39">SUM(P67:R67)</f>
        <v>449213</v>
      </c>
      <c r="P67" s="181">
        <v>47023</v>
      </c>
      <c r="Q67" s="179">
        <v>144630</v>
      </c>
      <c r="R67" s="33">
        <v>257560</v>
      </c>
      <c r="S67" s="44">
        <f>SUM(T67:U67)</f>
        <v>148727</v>
      </c>
      <c r="T67" s="61">
        <v>147100</v>
      </c>
      <c r="U67" s="33">
        <v>1627</v>
      </c>
    </row>
    <row r="68" spans="1:21" ht="18.75" customHeight="1">
      <c r="A68" s="11"/>
      <c r="B68" s="13"/>
      <c r="C68" s="13"/>
      <c r="D68" s="13"/>
      <c r="E68" s="13"/>
      <c r="F68" s="147" t="s">
        <v>58</v>
      </c>
      <c r="G68" s="44"/>
      <c r="H68" s="72"/>
      <c r="I68" s="179"/>
      <c r="J68" s="53"/>
      <c r="K68" s="26"/>
      <c r="L68" s="68"/>
      <c r="M68" s="26"/>
      <c r="N68" s="109"/>
      <c r="O68" s="55"/>
      <c r="P68" s="181"/>
      <c r="Q68" s="179"/>
      <c r="R68" s="33"/>
      <c r="S68" s="44"/>
      <c r="T68" s="61"/>
      <c r="U68" s="33"/>
    </row>
    <row r="69" spans="1:21" ht="18.75" customHeight="1">
      <c r="A69" s="11"/>
      <c r="B69" s="13"/>
      <c r="C69" s="13"/>
      <c r="D69" s="13"/>
      <c r="E69" s="13"/>
      <c r="F69" s="147" t="s">
        <v>59</v>
      </c>
      <c r="G69" s="44"/>
      <c r="H69" s="72"/>
      <c r="I69" s="179"/>
      <c r="J69" s="53"/>
      <c r="K69" s="26"/>
      <c r="L69" s="68"/>
      <c r="M69" s="26"/>
      <c r="N69" s="109"/>
      <c r="O69" s="55"/>
      <c r="P69" s="181"/>
      <c r="Q69" s="179"/>
      <c r="R69" s="33"/>
      <c r="S69" s="44"/>
      <c r="T69" s="61"/>
      <c r="U69" s="33"/>
    </row>
    <row r="70" spans="1:21" ht="18.75" customHeight="1">
      <c r="A70" s="11"/>
      <c r="B70" s="13"/>
      <c r="C70" s="13"/>
      <c r="D70" s="13"/>
      <c r="E70" s="13"/>
      <c r="F70" s="147" t="s">
        <v>60</v>
      </c>
      <c r="G70" s="44"/>
      <c r="H70" s="71"/>
      <c r="I70" s="33"/>
      <c r="J70" s="39"/>
      <c r="K70" s="64"/>
      <c r="L70" s="66"/>
      <c r="M70" s="64"/>
      <c r="N70" s="52"/>
      <c r="O70" s="44"/>
      <c r="P70" s="166"/>
      <c r="Q70" s="33"/>
      <c r="R70" s="33"/>
      <c r="S70" s="44"/>
      <c r="T70" s="61"/>
      <c r="U70" s="33"/>
    </row>
    <row r="71" spans="1:21" ht="18.75" customHeight="1">
      <c r="A71" s="11"/>
      <c r="B71" s="13"/>
      <c r="C71" s="13"/>
      <c r="D71" s="13"/>
      <c r="E71" s="13"/>
      <c r="F71" s="147" t="s">
        <v>61</v>
      </c>
      <c r="G71" s="44"/>
      <c r="H71" s="71"/>
      <c r="I71" s="33"/>
      <c r="J71" s="39"/>
      <c r="K71" s="64"/>
      <c r="L71" s="66"/>
      <c r="M71" s="64"/>
      <c r="N71" s="52"/>
      <c r="O71" s="44"/>
      <c r="P71" s="166"/>
      <c r="Q71" s="33"/>
      <c r="R71" s="33"/>
      <c r="S71" s="44"/>
      <c r="T71" s="61"/>
      <c r="U71" s="33"/>
    </row>
    <row r="72" spans="1:21" ht="18.75" customHeight="1">
      <c r="A72" s="11"/>
      <c r="B72" s="14" t="s">
        <v>16</v>
      </c>
      <c r="C72" s="13"/>
      <c r="D72" s="13"/>
      <c r="E72" s="13"/>
      <c r="F72" s="147" t="s">
        <v>62</v>
      </c>
      <c r="G72" s="44">
        <f t="shared" ref="G72" si="40">SUM(S71,O72,H72)</f>
        <v>978962</v>
      </c>
      <c r="H72" s="71">
        <f t="shared" si="35"/>
        <v>783066</v>
      </c>
      <c r="I72" s="33"/>
      <c r="J72" s="39">
        <f t="shared" si="37"/>
        <v>783066</v>
      </c>
      <c r="K72" s="64">
        <v>783066</v>
      </c>
      <c r="L72" s="66">
        <f t="shared" si="38"/>
        <v>0</v>
      </c>
      <c r="M72" s="64"/>
      <c r="N72" s="52"/>
      <c r="O72" s="44">
        <f t="shared" si="39"/>
        <v>195896</v>
      </c>
      <c r="P72" s="166"/>
      <c r="Q72" s="33">
        <v>195896</v>
      </c>
      <c r="R72" s="33"/>
      <c r="S72" s="44">
        <f>SUM(T72:U72)</f>
        <v>0</v>
      </c>
      <c r="T72" s="61"/>
      <c r="U72" s="33"/>
    </row>
    <row r="73" spans="1:21" ht="18.75" customHeight="1">
      <c r="A73" s="11"/>
      <c r="B73" s="13"/>
      <c r="C73" s="13"/>
      <c r="D73" s="13"/>
      <c r="E73" s="13"/>
      <c r="F73" s="147" t="s">
        <v>68</v>
      </c>
      <c r="G73" s="44"/>
      <c r="H73" s="71">
        <f t="shared" si="35"/>
        <v>0</v>
      </c>
      <c r="I73" s="33"/>
      <c r="J73" s="39"/>
      <c r="K73" s="64"/>
      <c r="L73" s="66"/>
      <c r="M73" s="64"/>
      <c r="N73" s="52"/>
      <c r="O73" s="44"/>
      <c r="P73" s="166"/>
      <c r="Q73" s="33"/>
      <c r="R73" s="33"/>
      <c r="S73" s="44"/>
      <c r="T73" s="61"/>
      <c r="U73" s="33"/>
    </row>
    <row r="74" spans="1:21" ht="18.75" customHeight="1">
      <c r="A74" s="7" t="s">
        <v>5</v>
      </c>
      <c r="B74" s="23"/>
      <c r="C74" s="23"/>
      <c r="D74" s="23"/>
      <c r="E74" s="23"/>
      <c r="F74" s="148"/>
      <c r="G74" s="45">
        <f>SUM(S74,O74,H74)</f>
        <v>10700000</v>
      </c>
      <c r="H74" s="162">
        <f t="shared" si="35"/>
        <v>10700000</v>
      </c>
      <c r="I74" s="6">
        <f>SUM(I75:I75)</f>
        <v>0</v>
      </c>
      <c r="J74" s="40">
        <f>SUM(K74:L74)</f>
        <v>10700000</v>
      </c>
      <c r="K74" s="17">
        <f>SUM(K75:K76)</f>
        <v>2675000</v>
      </c>
      <c r="L74" s="56">
        <f>SUM(M74:N74)</f>
        <v>8025000</v>
      </c>
      <c r="M74" s="17">
        <f>SUM(M75:M76)</f>
        <v>2140000</v>
      </c>
      <c r="N74" s="50">
        <f>SUM(N75:N76)</f>
        <v>5885000</v>
      </c>
      <c r="O74" s="45">
        <f t="shared" si="39"/>
        <v>0</v>
      </c>
      <c r="P74" s="164">
        <f>SUM(P75:P75)</f>
        <v>0</v>
      </c>
      <c r="Q74" s="6">
        <f>SUM(Q75:Q75)</f>
        <v>0</v>
      </c>
      <c r="R74" s="6">
        <f>SUM(R75:R75)</f>
        <v>0</v>
      </c>
      <c r="S74" s="45">
        <f>SUM(T74:U74)</f>
        <v>0</v>
      </c>
      <c r="T74" s="60">
        <f>SUM(T75:T75)</f>
        <v>0</v>
      </c>
      <c r="U74" s="6">
        <f>SUM(U75:U75)</f>
        <v>0</v>
      </c>
    </row>
    <row r="75" spans="1:21" ht="15" customHeight="1">
      <c r="A75" s="12"/>
      <c r="B75" s="14" t="s">
        <v>17</v>
      </c>
      <c r="C75" s="13"/>
      <c r="D75" s="13"/>
      <c r="E75" s="13"/>
      <c r="F75" s="27" t="s">
        <v>63</v>
      </c>
      <c r="G75" s="44">
        <f t="shared" ref="G75" si="41">SUM(S74,O75,H75)</f>
        <v>10700000</v>
      </c>
      <c r="H75" s="71">
        <f t="shared" si="35"/>
        <v>10700000</v>
      </c>
      <c r="I75" s="33"/>
      <c r="J75" s="39">
        <f>SUM(K75:L75)</f>
        <v>10700000</v>
      </c>
      <c r="K75" s="64">
        <v>2675000</v>
      </c>
      <c r="L75" s="66">
        <f>SUM(M75:N75)</f>
        <v>8025000</v>
      </c>
      <c r="M75" s="64">
        <v>2140000</v>
      </c>
      <c r="N75" s="52">
        <v>5885000</v>
      </c>
      <c r="O75" s="44">
        <f t="shared" si="39"/>
        <v>0</v>
      </c>
      <c r="P75" s="166"/>
      <c r="Q75" s="33"/>
      <c r="R75" s="33"/>
      <c r="S75" s="44">
        <f>SUM(T75:U75)</f>
        <v>0</v>
      </c>
      <c r="T75" s="61"/>
      <c r="U75" s="33"/>
    </row>
    <row r="76" spans="1:21" ht="15" customHeight="1">
      <c r="A76" s="11"/>
      <c r="B76" s="13"/>
      <c r="C76" s="13"/>
      <c r="D76" s="13"/>
      <c r="E76" s="13"/>
      <c r="F76" s="11"/>
      <c r="G76" s="44"/>
      <c r="H76" s="71">
        <f t="shared" si="35"/>
        <v>0</v>
      </c>
      <c r="I76" s="33"/>
      <c r="J76" s="39"/>
      <c r="K76" s="64"/>
      <c r="L76" s="69"/>
      <c r="M76" s="64"/>
      <c r="N76" s="52"/>
      <c r="O76" s="44"/>
      <c r="P76" s="166"/>
      <c r="Q76" s="33"/>
      <c r="R76" s="33"/>
      <c r="S76" s="44"/>
      <c r="T76" s="61"/>
      <c r="U76" s="33"/>
    </row>
    <row r="77" spans="1:21" ht="15" customHeight="1">
      <c r="A77" s="247" t="s">
        <v>65</v>
      </c>
      <c r="B77" s="248"/>
      <c r="C77" s="248"/>
      <c r="D77" s="248"/>
      <c r="E77" s="248"/>
      <c r="F77" s="248"/>
      <c r="G77" s="45">
        <f t="shared" ref="G77:G78" si="42">SUM(S77,O77,H77)</f>
        <v>14543838</v>
      </c>
      <c r="H77" s="163">
        <f t="shared" si="35"/>
        <v>13750002</v>
      </c>
      <c r="I77" s="6">
        <f>SUM(I66,I74)</f>
        <v>0</v>
      </c>
      <c r="J77" s="40">
        <f>SUM(K77:L77)</f>
        <v>13750002</v>
      </c>
      <c r="K77" s="17">
        <f>SUM(K66,K74)</f>
        <v>3789051</v>
      </c>
      <c r="L77" s="56">
        <f t="shared" ref="L77" si="43">SUM(M77:N77)</f>
        <v>9960951</v>
      </c>
      <c r="M77" s="51">
        <f>SUM(M66,M74)</f>
        <v>4204963</v>
      </c>
      <c r="N77" s="18">
        <f>SUM(N66,N74)</f>
        <v>5755988</v>
      </c>
      <c r="O77" s="45">
        <f>SUM(P77:R77)</f>
        <v>645109</v>
      </c>
      <c r="P77" s="164">
        <f>SUM(P66,P74)</f>
        <v>47023</v>
      </c>
      <c r="Q77" s="6">
        <f>SUM(Q66,Q74)</f>
        <v>340526</v>
      </c>
      <c r="R77" s="6">
        <f>SUM(R66,R74)</f>
        <v>257560</v>
      </c>
      <c r="S77" s="45">
        <f>SUM(T77:U77)</f>
        <v>148727</v>
      </c>
      <c r="T77" s="60">
        <f>SUM(T66,T74)</f>
        <v>147100</v>
      </c>
      <c r="U77" s="6">
        <f>SUM(U66,U74)</f>
        <v>1627</v>
      </c>
    </row>
    <row r="78" spans="1:21" ht="15" customHeight="1">
      <c r="A78" s="247" t="s">
        <v>44</v>
      </c>
      <c r="B78" s="248"/>
      <c r="C78" s="248"/>
      <c r="D78" s="248"/>
      <c r="E78" s="248"/>
      <c r="F78" s="248"/>
      <c r="G78" s="45">
        <f t="shared" si="42"/>
        <v>135483484</v>
      </c>
      <c r="H78" s="57">
        <f t="shared" si="35"/>
        <v>120870991</v>
      </c>
      <c r="I78" s="56">
        <f>I60-I77</f>
        <v>3685471</v>
      </c>
      <c r="J78" s="40">
        <f t="shared" ref="J78:R78" si="44">J60-J77</f>
        <v>117185520</v>
      </c>
      <c r="K78" s="56">
        <f t="shared" si="44"/>
        <v>31881902</v>
      </c>
      <c r="L78" s="56">
        <f t="shared" si="44"/>
        <v>85303618</v>
      </c>
      <c r="M78" s="56">
        <f t="shared" si="44"/>
        <v>23748664</v>
      </c>
      <c r="N78" s="56">
        <f t="shared" si="44"/>
        <v>61554954</v>
      </c>
      <c r="O78" s="40">
        <f t="shared" si="44"/>
        <v>6100998</v>
      </c>
      <c r="P78" s="75">
        <f t="shared" si="44"/>
        <v>3354865</v>
      </c>
      <c r="Q78" s="56">
        <f t="shared" si="44"/>
        <v>2471133</v>
      </c>
      <c r="R78" s="56">
        <f t="shared" si="44"/>
        <v>275000</v>
      </c>
      <c r="S78" s="40">
        <f t="shared" ref="S78:U78" si="45">S60-S77</f>
        <v>8511495</v>
      </c>
      <c r="T78" s="56">
        <f t="shared" si="45"/>
        <v>8489750</v>
      </c>
      <c r="U78" s="56">
        <f t="shared" si="45"/>
        <v>21745</v>
      </c>
    </row>
  </sheetData>
  <mergeCells count="45">
    <mergeCell ref="S63:S65"/>
    <mergeCell ref="T63:T65"/>
    <mergeCell ref="U63:U65"/>
    <mergeCell ref="A77:F77"/>
    <mergeCell ref="A78:F78"/>
    <mergeCell ref="H63:H65"/>
    <mergeCell ref="I63:I65"/>
    <mergeCell ref="J63:N63"/>
    <mergeCell ref="O63:O65"/>
    <mergeCell ref="P63:P65"/>
    <mergeCell ref="Q63:Q65"/>
    <mergeCell ref="R63:R65"/>
    <mergeCell ref="K64:K65"/>
    <mergeCell ref="L64:L65"/>
    <mergeCell ref="M64:N64"/>
    <mergeCell ref="A62:E65"/>
    <mergeCell ref="F62:F65"/>
    <mergeCell ref="G62:G65"/>
    <mergeCell ref="P8:P10"/>
    <mergeCell ref="F7:F10"/>
    <mergeCell ref="H62:N62"/>
    <mergeCell ref="P62:R62"/>
    <mergeCell ref="B57:E57"/>
    <mergeCell ref="A60:F60"/>
    <mergeCell ref="A61:U61"/>
    <mergeCell ref="T7:U7"/>
    <mergeCell ref="S8:S10"/>
    <mergeCell ref="T8:T10"/>
    <mergeCell ref="U8:U10"/>
    <mergeCell ref="T62:U62"/>
    <mergeCell ref="Q8:Q10"/>
    <mergeCell ref="O8:O10"/>
    <mergeCell ref="O4:U4"/>
    <mergeCell ref="A6:U6"/>
    <mergeCell ref="P7:R7"/>
    <mergeCell ref="R8:R10"/>
    <mergeCell ref="G7:G10"/>
    <mergeCell ref="A7:E10"/>
    <mergeCell ref="H7:N7"/>
    <mergeCell ref="I8:I10"/>
    <mergeCell ref="J8:N8"/>
    <mergeCell ref="K9:K10"/>
    <mergeCell ref="L9:L10"/>
    <mergeCell ref="H8:H10"/>
    <mergeCell ref="M9:N9"/>
  </mergeCells>
  <phoneticPr fontId="3"/>
  <pageMargins left="0.31496062992125984" right="0.19685039370078741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topLeftCell="A46" workbookViewId="0">
      <selection activeCell="G78" sqref="G78"/>
    </sheetView>
  </sheetViews>
  <sheetFormatPr defaultRowHeight="15" customHeight="1"/>
  <cols>
    <col min="1" max="4" width="1.25" style="1" customWidth="1"/>
    <col min="5" max="5" width="11.25" style="1" customWidth="1"/>
    <col min="6" max="6" width="11.625" style="1" customWidth="1"/>
    <col min="7" max="7" width="12.5" style="1" customWidth="1"/>
    <col min="8" max="8" width="10" style="1" customWidth="1"/>
    <col min="9" max="9" width="6.875" style="1" customWidth="1"/>
    <col min="10" max="10" width="8.125" style="1" customWidth="1"/>
    <col min="11" max="11" width="6.875" style="1" customWidth="1"/>
    <col min="12" max="12" width="7.5" style="1" customWidth="1"/>
    <col min="13" max="14" width="6.875" style="1" customWidth="1"/>
    <col min="15" max="15" width="8.125" style="1" customWidth="1"/>
    <col min="16" max="18" width="6.875" style="1" customWidth="1"/>
    <col min="19" max="19" width="8.125" style="1" customWidth="1"/>
    <col min="20" max="21" width="6.875" style="1" customWidth="1"/>
    <col min="22" max="24" width="7.5" style="1" customWidth="1"/>
    <col min="25" max="25" width="9.75" style="1" bestFit="1" customWidth="1"/>
    <col min="26" max="16384" width="9" style="1"/>
  </cols>
  <sheetData>
    <row r="1" spans="1:21" ht="15" customHeight="1">
      <c r="S1" s="264"/>
      <c r="T1" s="104"/>
      <c r="U1" s="104"/>
    </row>
    <row r="2" spans="1:21" ht="27" customHeight="1">
      <c r="S2" s="105"/>
      <c r="T2" s="105"/>
      <c r="U2" s="105"/>
    </row>
    <row r="3" spans="1:21" ht="22.5" customHeight="1">
      <c r="A3" s="48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3"/>
      <c r="O3" s="3"/>
      <c r="P3" s="106"/>
      <c r="Q3" s="106"/>
      <c r="R3" s="106"/>
      <c r="S3" s="106"/>
      <c r="T3" s="106"/>
      <c r="U3" s="106"/>
    </row>
    <row r="4" spans="1:21" ht="16.5" customHeight="1">
      <c r="B4" s="2"/>
      <c r="C4" s="2"/>
      <c r="D4" s="1" t="s">
        <v>87</v>
      </c>
      <c r="E4" s="2"/>
      <c r="F4" s="2"/>
      <c r="G4" s="2"/>
      <c r="H4" s="2"/>
      <c r="I4" s="2"/>
      <c r="J4" s="2"/>
      <c r="K4" s="2"/>
      <c r="L4" s="2"/>
      <c r="M4" s="9"/>
      <c r="N4" s="2"/>
      <c r="O4" s="202" t="s">
        <v>18</v>
      </c>
      <c r="P4" s="202"/>
      <c r="Q4" s="202"/>
      <c r="R4" s="202"/>
      <c r="S4" s="202"/>
      <c r="T4" s="202"/>
      <c r="U4" s="202"/>
    </row>
    <row r="5" spans="1:21" ht="16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62"/>
      <c r="S5" s="10"/>
      <c r="T5" s="10"/>
      <c r="U5" s="10"/>
    </row>
    <row r="6" spans="1:21" ht="13.5" customHeight="1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13.5" customHeight="1">
      <c r="A7" s="207" t="s">
        <v>36</v>
      </c>
      <c r="B7" s="208"/>
      <c r="C7" s="208"/>
      <c r="D7" s="208"/>
      <c r="E7" s="209"/>
      <c r="F7" s="240" t="s">
        <v>45</v>
      </c>
      <c r="G7" s="205" t="s">
        <v>19</v>
      </c>
      <c r="H7" s="216" t="s">
        <v>38</v>
      </c>
      <c r="I7" s="197"/>
      <c r="J7" s="197"/>
      <c r="K7" s="197"/>
      <c r="L7" s="197"/>
      <c r="M7" s="197"/>
      <c r="N7" s="197"/>
      <c r="O7" s="89"/>
      <c r="P7" s="197" t="s">
        <v>39</v>
      </c>
      <c r="Q7" s="197"/>
      <c r="R7" s="197"/>
      <c r="S7" s="89"/>
      <c r="T7" s="197" t="s">
        <v>88</v>
      </c>
      <c r="U7" s="198"/>
    </row>
    <row r="8" spans="1:21" ht="13.5" customHeight="1">
      <c r="A8" s="210"/>
      <c r="B8" s="211"/>
      <c r="C8" s="211"/>
      <c r="D8" s="211"/>
      <c r="E8" s="212"/>
      <c r="F8" s="241"/>
      <c r="G8" s="206"/>
      <c r="H8" s="226" t="s">
        <v>42</v>
      </c>
      <c r="I8" s="217" t="s">
        <v>20</v>
      </c>
      <c r="J8" s="220" t="s">
        <v>21</v>
      </c>
      <c r="K8" s="221"/>
      <c r="L8" s="221"/>
      <c r="M8" s="222"/>
      <c r="N8" s="222"/>
      <c r="O8" s="200" t="s">
        <v>42</v>
      </c>
      <c r="P8" s="239" t="s">
        <v>41</v>
      </c>
      <c r="Q8" s="199" t="s">
        <v>40</v>
      </c>
      <c r="R8" s="204" t="s">
        <v>70</v>
      </c>
      <c r="S8" s="200" t="s">
        <v>42</v>
      </c>
      <c r="T8" s="236" t="s">
        <v>89</v>
      </c>
      <c r="U8" s="237" t="s">
        <v>90</v>
      </c>
    </row>
    <row r="9" spans="1:21" ht="13.5" customHeight="1">
      <c r="A9" s="210"/>
      <c r="B9" s="211"/>
      <c r="C9" s="211"/>
      <c r="D9" s="211"/>
      <c r="E9" s="212"/>
      <c r="F9" s="241"/>
      <c r="G9" s="206"/>
      <c r="H9" s="226"/>
      <c r="I9" s="218"/>
      <c r="J9" s="31"/>
      <c r="K9" s="223" t="s">
        <v>22</v>
      </c>
      <c r="L9" s="225" t="s">
        <v>23</v>
      </c>
      <c r="M9" s="228" t="s">
        <v>24</v>
      </c>
      <c r="N9" s="228"/>
      <c r="O9" s="200"/>
      <c r="P9" s="239"/>
      <c r="Q9" s="199"/>
      <c r="R9" s="204"/>
      <c r="S9" s="200"/>
      <c r="T9" s="236"/>
      <c r="U9" s="237"/>
    </row>
    <row r="10" spans="1:21" ht="13.5" customHeight="1">
      <c r="A10" s="213"/>
      <c r="B10" s="214"/>
      <c r="C10" s="214"/>
      <c r="D10" s="214"/>
      <c r="E10" s="215"/>
      <c r="F10" s="242"/>
      <c r="G10" s="206"/>
      <c r="H10" s="227"/>
      <c r="I10" s="219"/>
      <c r="J10" s="65" t="s">
        <v>25</v>
      </c>
      <c r="K10" s="224"/>
      <c r="L10" s="219"/>
      <c r="M10" s="183" t="s">
        <v>26</v>
      </c>
      <c r="N10" s="58" t="s">
        <v>27</v>
      </c>
      <c r="O10" s="201"/>
      <c r="P10" s="239"/>
      <c r="Q10" s="199"/>
      <c r="R10" s="204"/>
      <c r="S10" s="201"/>
      <c r="T10" s="236"/>
      <c r="U10" s="237"/>
    </row>
    <row r="11" spans="1:21" ht="13.5" customHeight="1">
      <c r="A11" s="24" t="s">
        <v>0</v>
      </c>
      <c r="B11" s="49"/>
      <c r="C11" s="49"/>
      <c r="D11" s="49"/>
      <c r="E11" s="93"/>
      <c r="F11" s="101"/>
      <c r="G11" s="45">
        <f>SUM(S11,O11,H11)</f>
        <v>19208913</v>
      </c>
      <c r="H11" s="119">
        <f t="shared" ref="H11:N11" si="0">SUM(H12,H21,H22,H23,H24,H25)</f>
        <v>11966646</v>
      </c>
      <c r="I11" s="51">
        <f t="shared" si="0"/>
        <v>3293891</v>
      </c>
      <c r="J11" s="119">
        <f t="shared" si="0"/>
        <v>8672755</v>
      </c>
      <c r="K11" s="51">
        <f t="shared" si="0"/>
        <v>3090749</v>
      </c>
      <c r="L11" s="51">
        <f t="shared" si="0"/>
        <v>5582006</v>
      </c>
      <c r="M11" s="51">
        <f t="shared" si="0"/>
        <v>3248860</v>
      </c>
      <c r="N11" s="18">
        <f t="shared" si="0"/>
        <v>2333146</v>
      </c>
      <c r="O11" s="76">
        <f>SUM(P11:R11)</f>
        <v>4082045</v>
      </c>
      <c r="P11" s="164">
        <f>SUM(P12,P23:P25)</f>
        <v>2637179</v>
      </c>
      <c r="Q11" s="6">
        <f>SUM(Q12,Q21,Q22,Q23,Q24,Q25)</f>
        <v>1187306</v>
      </c>
      <c r="R11" s="18">
        <f>SUM(R12,R23:R25)</f>
        <v>257560</v>
      </c>
      <c r="S11" s="76">
        <f t="shared" ref="S11:S25" si="1">SUM(T11:U11)</f>
        <v>3160222</v>
      </c>
      <c r="T11" s="83">
        <f>SUM(T12,T23:T25)</f>
        <v>3136850</v>
      </c>
      <c r="U11" s="18">
        <f>SUM(U12,U21,U22,U23,U24,U25)</f>
        <v>23372</v>
      </c>
    </row>
    <row r="12" spans="1:21" ht="13.5" customHeight="1">
      <c r="A12" s="11"/>
      <c r="B12" s="16" t="s">
        <v>8</v>
      </c>
      <c r="C12" s="16"/>
      <c r="D12" s="16"/>
      <c r="E12" s="94"/>
      <c r="F12" s="102"/>
      <c r="G12" s="43">
        <f>SUM(S12,O12,H12)</f>
        <v>8527550</v>
      </c>
      <c r="H12" s="184">
        <f>SUM(I12:J12)</f>
        <v>2969971</v>
      </c>
      <c r="I12" s="185">
        <f>SUM(I13:I14,I20)</f>
        <v>3293891</v>
      </c>
      <c r="J12" s="114">
        <f t="shared" ref="J12:L19" si="2">SUM(K12:L12)</f>
        <v>-323920</v>
      </c>
      <c r="K12" s="107">
        <f>SUM(K13:K14,K20)</f>
        <v>122206</v>
      </c>
      <c r="L12" s="116">
        <f t="shared" ref="L12" si="3">SUM(M12:N12)</f>
        <v>-446126</v>
      </c>
      <c r="M12" s="107">
        <f>SUM(M13:M14,M20)</f>
        <v>1433811</v>
      </c>
      <c r="N12" s="186">
        <f>SUM(N13:N14,N20)</f>
        <v>-1879937</v>
      </c>
      <c r="O12" s="187">
        <f>SUM(P12:R12)</f>
        <v>3057997</v>
      </c>
      <c r="P12" s="188">
        <f>SUM(P13:P14,P20)</f>
        <v>2507921</v>
      </c>
      <c r="Q12" s="185">
        <f>SUM(Q13:Q14,Q20)</f>
        <v>292516</v>
      </c>
      <c r="R12" s="189">
        <f>SUM(R13:R14,R20)</f>
        <v>257560</v>
      </c>
      <c r="S12" s="187">
        <f t="shared" si="1"/>
        <v>2499582</v>
      </c>
      <c r="T12" s="190">
        <f>SUM(T13:T14,T20)</f>
        <v>2490510</v>
      </c>
      <c r="U12" s="78">
        <f>SUM(U13:U14,U20)</f>
        <v>9072</v>
      </c>
    </row>
    <row r="13" spans="1:21" ht="13.5" customHeight="1">
      <c r="A13" s="11"/>
      <c r="B13" s="13"/>
      <c r="C13" s="13" t="s">
        <v>28</v>
      </c>
      <c r="D13" s="13"/>
      <c r="E13" s="14"/>
      <c r="F13" s="103" t="s">
        <v>46</v>
      </c>
      <c r="G13" s="44">
        <f>SUM(S13,O13,H13)</f>
        <v>20000</v>
      </c>
      <c r="H13" s="72">
        <f t="shared" ref="H13:H60" si="4">SUM(I13:J13)</f>
        <v>20000</v>
      </c>
      <c r="I13" s="179"/>
      <c r="J13" s="53">
        <f t="shared" si="2"/>
        <v>20000</v>
      </c>
      <c r="K13" s="26">
        <v>3000</v>
      </c>
      <c r="L13" s="68">
        <f t="shared" si="2"/>
        <v>17000</v>
      </c>
      <c r="M13" s="26">
        <v>7000</v>
      </c>
      <c r="N13" s="111">
        <v>10000</v>
      </c>
      <c r="O13" s="55">
        <f t="shared" ref="O13:O25" si="5">SUM(P13:R13)</f>
        <v>0</v>
      </c>
      <c r="P13" s="181"/>
      <c r="Q13" s="179"/>
      <c r="R13" s="80"/>
      <c r="S13" s="55">
        <f t="shared" si="1"/>
        <v>0</v>
      </c>
      <c r="T13" s="86"/>
      <c r="U13" s="79"/>
    </row>
    <row r="14" spans="1:21" ht="13.5" customHeight="1">
      <c r="A14" s="11"/>
      <c r="B14" s="13"/>
      <c r="C14" s="16" t="s">
        <v>29</v>
      </c>
      <c r="D14" s="16"/>
      <c r="E14" s="94"/>
      <c r="F14" s="102"/>
      <c r="G14" s="43">
        <f>SUM(S14,O14,H14)</f>
        <v>8467835</v>
      </c>
      <c r="H14" s="184">
        <f t="shared" si="4"/>
        <v>2926572</v>
      </c>
      <c r="I14" s="185">
        <f>SUM(I15:I18)</f>
        <v>3293891</v>
      </c>
      <c r="J14" s="114">
        <f t="shared" si="2"/>
        <v>-367319</v>
      </c>
      <c r="K14" s="107">
        <f>SUM(K15:K18)</f>
        <v>101661</v>
      </c>
      <c r="L14" s="116">
        <f t="shared" si="2"/>
        <v>-468980</v>
      </c>
      <c r="M14" s="107">
        <f>SUM(M15:M18)</f>
        <v>1419859</v>
      </c>
      <c r="N14" s="186">
        <f>SUM(N15:N18)</f>
        <v>-1888839</v>
      </c>
      <c r="O14" s="187">
        <f t="shared" si="5"/>
        <v>3041681</v>
      </c>
      <c r="P14" s="188">
        <f>SUM(P15:P18)</f>
        <v>2507921</v>
      </c>
      <c r="Q14" s="185">
        <f>SUM(Q15:Q18)</f>
        <v>285342</v>
      </c>
      <c r="R14" s="189">
        <f>SUM(R15:R19)</f>
        <v>248418</v>
      </c>
      <c r="S14" s="187">
        <f t="shared" si="1"/>
        <v>2499582</v>
      </c>
      <c r="T14" s="190">
        <f>SUM(T15:T18)</f>
        <v>2490510</v>
      </c>
      <c r="U14" s="78">
        <f>SUM(U15:U18)</f>
        <v>9072</v>
      </c>
    </row>
    <row r="15" spans="1:21" ht="13.5" customHeight="1">
      <c r="A15" s="11"/>
      <c r="B15" s="13"/>
      <c r="C15" s="13"/>
      <c r="D15" s="13" t="s">
        <v>30</v>
      </c>
      <c r="E15" s="14"/>
      <c r="F15" s="103" t="s">
        <v>52</v>
      </c>
      <c r="G15" s="44">
        <f>SUM(S15,O15,H15)</f>
        <v>3293891</v>
      </c>
      <c r="H15" s="72">
        <f t="shared" si="4"/>
        <v>3293891</v>
      </c>
      <c r="I15" s="179">
        <v>3293891</v>
      </c>
      <c r="J15" s="53">
        <f t="shared" si="2"/>
        <v>0</v>
      </c>
      <c r="K15" s="26"/>
      <c r="L15" s="68">
        <f t="shared" si="2"/>
        <v>0</v>
      </c>
      <c r="M15" s="26"/>
      <c r="N15" s="111"/>
      <c r="O15" s="55">
        <f t="shared" si="5"/>
        <v>0</v>
      </c>
      <c r="P15" s="181"/>
      <c r="Q15" s="179"/>
      <c r="R15" s="80"/>
      <c r="S15" s="55">
        <f t="shared" si="1"/>
        <v>0</v>
      </c>
      <c r="T15" s="86"/>
      <c r="U15" s="79"/>
    </row>
    <row r="16" spans="1:21" ht="13.5" customHeight="1">
      <c r="A16" s="11"/>
      <c r="B16" s="13"/>
      <c r="C16" s="13"/>
      <c r="D16" s="13" t="s">
        <v>31</v>
      </c>
      <c r="E16" s="14"/>
      <c r="F16" s="103" t="s">
        <v>52</v>
      </c>
      <c r="G16" s="44">
        <f t="shared" ref="G16:G34" si="6">SUM(S16,O16,H16)</f>
        <v>3426104</v>
      </c>
      <c r="H16" s="72">
        <f t="shared" si="4"/>
        <v>-1486087</v>
      </c>
      <c r="I16" s="179"/>
      <c r="J16" s="53">
        <f t="shared" si="2"/>
        <v>-1486087</v>
      </c>
      <c r="K16" s="26">
        <v>301669</v>
      </c>
      <c r="L16" s="68">
        <f t="shared" si="2"/>
        <v>-1787756</v>
      </c>
      <c r="M16" s="26">
        <v>-286727</v>
      </c>
      <c r="N16" s="111">
        <v>-1501029</v>
      </c>
      <c r="O16" s="55">
        <f t="shared" si="5"/>
        <v>2412609</v>
      </c>
      <c r="P16" s="181">
        <v>2507921</v>
      </c>
      <c r="Q16" s="179">
        <v>-36281</v>
      </c>
      <c r="R16" s="80">
        <v>-59031</v>
      </c>
      <c r="S16" s="55">
        <f t="shared" si="1"/>
        <v>2499582</v>
      </c>
      <c r="T16" s="86">
        <v>2490510</v>
      </c>
      <c r="U16" s="79">
        <v>9072</v>
      </c>
    </row>
    <row r="17" spans="1:25" ht="13.5" customHeight="1">
      <c r="A17" s="11"/>
      <c r="B17" s="13"/>
      <c r="C17" s="13"/>
      <c r="D17" s="13" t="s">
        <v>32</v>
      </c>
      <c r="E17" s="14"/>
      <c r="F17" s="103" t="s">
        <v>52</v>
      </c>
      <c r="G17" s="44">
        <f t="shared" si="6"/>
        <v>1118768</v>
      </c>
      <c r="H17" s="72">
        <f t="shared" si="4"/>
        <v>1118768</v>
      </c>
      <c r="I17" s="179"/>
      <c r="J17" s="53">
        <f t="shared" si="2"/>
        <v>1118768</v>
      </c>
      <c r="K17" s="26">
        <v>-200008</v>
      </c>
      <c r="L17" s="68">
        <f t="shared" si="2"/>
        <v>1318776</v>
      </c>
      <c r="M17" s="26">
        <v>1706586</v>
      </c>
      <c r="N17" s="111">
        <v>-387810</v>
      </c>
      <c r="O17" s="55">
        <f t="shared" si="5"/>
        <v>0</v>
      </c>
      <c r="P17" s="181"/>
      <c r="Q17" s="179"/>
      <c r="R17" s="80"/>
      <c r="S17" s="55">
        <f t="shared" si="1"/>
        <v>0</v>
      </c>
      <c r="T17" s="86"/>
      <c r="U17" s="79"/>
    </row>
    <row r="18" spans="1:25" ht="13.5" customHeight="1">
      <c r="A18" s="11"/>
      <c r="B18" s="13"/>
      <c r="C18" s="13"/>
      <c r="D18" s="13" t="s">
        <v>37</v>
      </c>
      <c r="E18" s="14"/>
      <c r="F18" s="103" t="s">
        <v>52</v>
      </c>
      <c r="G18" s="44">
        <f t="shared" si="6"/>
        <v>321623</v>
      </c>
      <c r="H18" s="72">
        <f t="shared" si="4"/>
        <v>0</v>
      </c>
      <c r="I18" s="179"/>
      <c r="J18" s="53">
        <f t="shared" si="2"/>
        <v>0</v>
      </c>
      <c r="K18" s="26"/>
      <c r="L18" s="68">
        <f t="shared" si="2"/>
        <v>0</v>
      </c>
      <c r="M18" s="26"/>
      <c r="N18" s="111"/>
      <c r="O18" s="55">
        <f t="shared" si="5"/>
        <v>321623</v>
      </c>
      <c r="P18" s="181"/>
      <c r="Q18" s="179">
        <v>321623</v>
      </c>
      <c r="R18" s="80"/>
      <c r="S18" s="55">
        <f t="shared" si="1"/>
        <v>0</v>
      </c>
      <c r="T18" s="86"/>
      <c r="U18" s="79"/>
    </row>
    <row r="19" spans="1:25" ht="13.5" customHeight="1">
      <c r="A19" s="11"/>
      <c r="B19" s="13"/>
      <c r="C19" s="13"/>
      <c r="D19" s="13" t="s">
        <v>69</v>
      </c>
      <c r="E19" s="14"/>
      <c r="F19" s="103" t="s">
        <v>52</v>
      </c>
      <c r="G19" s="44">
        <f t="shared" si="6"/>
        <v>307449</v>
      </c>
      <c r="H19" s="72">
        <f t="shared" si="4"/>
        <v>0</v>
      </c>
      <c r="I19" s="179"/>
      <c r="J19" s="53">
        <f t="shared" si="2"/>
        <v>0</v>
      </c>
      <c r="K19" s="26"/>
      <c r="L19" s="68">
        <f t="shared" si="2"/>
        <v>0</v>
      </c>
      <c r="M19" s="26"/>
      <c r="N19" s="111"/>
      <c r="O19" s="55">
        <f t="shared" si="5"/>
        <v>307449</v>
      </c>
      <c r="P19" s="181"/>
      <c r="Q19" s="179"/>
      <c r="R19" s="80">
        <v>307449</v>
      </c>
      <c r="S19" s="55">
        <f t="shared" si="1"/>
        <v>0</v>
      </c>
      <c r="T19" s="86"/>
      <c r="U19" s="79"/>
    </row>
    <row r="20" spans="1:25" ht="13.5" customHeight="1">
      <c r="A20" s="11"/>
      <c r="B20" s="13"/>
      <c r="C20" s="13" t="s">
        <v>33</v>
      </c>
      <c r="D20" s="13"/>
      <c r="E20" s="14"/>
      <c r="F20" s="103"/>
      <c r="G20" s="44">
        <f t="shared" si="6"/>
        <v>39715</v>
      </c>
      <c r="H20" s="72">
        <f t="shared" si="4"/>
        <v>23399</v>
      </c>
      <c r="I20" s="179"/>
      <c r="J20" s="53">
        <f>SUM(K20:L20)</f>
        <v>23399</v>
      </c>
      <c r="K20" s="26">
        <v>17545</v>
      </c>
      <c r="L20" s="68">
        <f>SUM(M20:N20)</f>
        <v>5854</v>
      </c>
      <c r="M20" s="26">
        <v>6952</v>
      </c>
      <c r="N20" s="109">
        <v>-1098</v>
      </c>
      <c r="O20" s="55">
        <f t="shared" si="5"/>
        <v>16316</v>
      </c>
      <c r="P20" s="181"/>
      <c r="Q20" s="179">
        <v>7174</v>
      </c>
      <c r="R20" s="80">
        <v>9142</v>
      </c>
      <c r="S20" s="55">
        <f t="shared" si="1"/>
        <v>0</v>
      </c>
      <c r="T20" s="86"/>
      <c r="U20" s="79"/>
    </row>
    <row r="21" spans="1:25" ht="13.5" customHeight="1">
      <c r="A21" s="11"/>
      <c r="B21" s="13" t="s">
        <v>75</v>
      </c>
      <c r="C21" s="13"/>
      <c r="D21" s="13"/>
      <c r="E21" s="14"/>
      <c r="F21" s="103"/>
      <c r="G21" s="44">
        <f t="shared" si="6"/>
        <v>716735</v>
      </c>
      <c r="H21" s="72">
        <f t="shared" si="4"/>
        <v>716735</v>
      </c>
      <c r="I21" s="179"/>
      <c r="J21" s="53">
        <f>SUM(K21:L21)</f>
        <v>716735</v>
      </c>
      <c r="K21" s="26">
        <v>143347</v>
      </c>
      <c r="L21" s="68">
        <f t="shared" ref="L21:L26" si="7">SUM(M21:N21)</f>
        <v>573388</v>
      </c>
      <c r="M21" s="26">
        <v>215020</v>
      </c>
      <c r="N21" s="111">
        <v>358368</v>
      </c>
      <c r="O21" s="55">
        <f t="shared" si="5"/>
        <v>0</v>
      </c>
      <c r="P21" s="181"/>
      <c r="Q21" s="179"/>
      <c r="R21" s="80"/>
      <c r="S21" s="55">
        <f t="shared" si="1"/>
        <v>0</v>
      </c>
      <c r="T21" s="86"/>
      <c r="U21" s="79"/>
    </row>
    <row r="22" spans="1:25" ht="13.5" customHeight="1">
      <c r="A22" s="11"/>
      <c r="B22" s="13" t="s">
        <v>76</v>
      </c>
      <c r="C22" s="13"/>
      <c r="D22" s="13"/>
      <c r="E22" s="14"/>
      <c r="F22" s="103"/>
      <c r="G22" s="44">
        <f t="shared" si="6"/>
        <v>134315</v>
      </c>
      <c r="H22" s="72">
        <f t="shared" si="4"/>
        <v>134315</v>
      </c>
      <c r="I22" s="179"/>
      <c r="J22" s="53">
        <f t="shared" ref="J22:J25" si="8">SUM(K22:L22)</f>
        <v>134315</v>
      </c>
      <c r="K22" s="26">
        <v>26862</v>
      </c>
      <c r="L22" s="68">
        <f t="shared" si="7"/>
        <v>107453</v>
      </c>
      <c r="M22" s="26">
        <v>40294</v>
      </c>
      <c r="N22" s="111">
        <v>67159</v>
      </c>
      <c r="O22" s="55">
        <f t="shared" si="5"/>
        <v>0</v>
      </c>
      <c r="P22" s="181"/>
      <c r="Q22" s="179"/>
      <c r="R22" s="80"/>
      <c r="S22" s="55">
        <f t="shared" si="1"/>
        <v>0</v>
      </c>
      <c r="T22" s="86"/>
      <c r="U22" s="79"/>
    </row>
    <row r="23" spans="1:25" ht="13.5" customHeight="1">
      <c r="A23" s="11"/>
      <c r="B23" s="13" t="s">
        <v>10</v>
      </c>
      <c r="C23" s="13"/>
      <c r="D23" s="13"/>
      <c r="E23" s="14"/>
      <c r="F23" s="103" t="s">
        <v>47</v>
      </c>
      <c r="G23" s="44">
        <f t="shared" si="6"/>
        <v>9411248</v>
      </c>
      <c r="H23" s="71">
        <f t="shared" si="4"/>
        <v>7818110</v>
      </c>
      <c r="I23" s="33"/>
      <c r="J23" s="39">
        <f t="shared" si="8"/>
        <v>7818110</v>
      </c>
      <c r="K23" s="64">
        <v>2787834</v>
      </c>
      <c r="L23" s="66">
        <f t="shared" si="7"/>
        <v>5030276</v>
      </c>
      <c r="M23" s="64">
        <v>1559735</v>
      </c>
      <c r="N23" s="37">
        <v>3470541</v>
      </c>
      <c r="O23" s="44">
        <f t="shared" si="5"/>
        <v>932498</v>
      </c>
      <c r="P23" s="166">
        <v>129258</v>
      </c>
      <c r="Q23" s="33">
        <v>803240</v>
      </c>
      <c r="R23" s="79"/>
      <c r="S23" s="44">
        <f t="shared" si="1"/>
        <v>660640</v>
      </c>
      <c r="T23" s="85">
        <v>646340</v>
      </c>
      <c r="U23" s="79">
        <v>14300</v>
      </c>
    </row>
    <row r="24" spans="1:25" ht="13.5" customHeight="1">
      <c r="A24" s="11"/>
      <c r="B24" s="13" t="s">
        <v>77</v>
      </c>
      <c r="C24" s="13"/>
      <c r="D24" s="13"/>
      <c r="E24" s="14"/>
      <c r="F24" s="103" t="s">
        <v>91</v>
      </c>
      <c r="G24" s="44">
        <f t="shared" si="6"/>
        <v>10500</v>
      </c>
      <c r="H24" s="71">
        <f t="shared" si="4"/>
        <v>10500</v>
      </c>
      <c r="I24" s="33"/>
      <c r="J24" s="39">
        <f t="shared" si="8"/>
        <v>10500</v>
      </c>
      <c r="K24" s="64">
        <v>10500</v>
      </c>
      <c r="L24" s="66">
        <f t="shared" si="7"/>
        <v>0</v>
      </c>
      <c r="M24" s="64"/>
      <c r="N24" s="37"/>
      <c r="O24" s="44">
        <f t="shared" si="5"/>
        <v>0</v>
      </c>
      <c r="P24" s="166"/>
      <c r="Q24" s="33"/>
      <c r="R24" s="79"/>
      <c r="S24" s="44">
        <f t="shared" si="1"/>
        <v>0</v>
      </c>
      <c r="T24" s="85"/>
      <c r="U24" s="79"/>
    </row>
    <row r="25" spans="1:25" ht="13.5" customHeight="1">
      <c r="A25" s="11"/>
      <c r="B25" s="13" t="s">
        <v>9</v>
      </c>
      <c r="C25" s="13"/>
      <c r="D25" s="13"/>
      <c r="E25" s="14"/>
      <c r="F25" s="103" t="s">
        <v>92</v>
      </c>
      <c r="G25" s="44">
        <f t="shared" si="6"/>
        <v>408565</v>
      </c>
      <c r="H25" s="71">
        <f t="shared" si="4"/>
        <v>317015</v>
      </c>
      <c r="I25" s="33"/>
      <c r="J25" s="39">
        <f t="shared" si="8"/>
        <v>317015</v>
      </c>
      <c r="K25" s="64"/>
      <c r="L25" s="66">
        <f t="shared" si="7"/>
        <v>317015</v>
      </c>
      <c r="M25" s="64"/>
      <c r="N25" s="37">
        <v>317015</v>
      </c>
      <c r="O25" s="44">
        <f t="shared" si="5"/>
        <v>91550</v>
      </c>
      <c r="P25" s="166"/>
      <c r="Q25" s="33">
        <v>91550</v>
      </c>
      <c r="R25" s="79"/>
      <c r="S25" s="44">
        <f t="shared" si="1"/>
        <v>0</v>
      </c>
      <c r="T25" s="85"/>
      <c r="U25" s="79"/>
    </row>
    <row r="26" spans="1:25" ht="13.5" customHeight="1">
      <c r="A26" s="11"/>
      <c r="B26" s="13"/>
      <c r="C26" s="13"/>
      <c r="D26" s="13"/>
      <c r="E26" s="14"/>
      <c r="F26" s="103" t="s">
        <v>93</v>
      </c>
      <c r="G26" s="171">
        <f t="shared" si="6"/>
        <v>0</v>
      </c>
      <c r="H26" s="71"/>
      <c r="I26" s="33"/>
      <c r="J26" s="39"/>
      <c r="K26" s="64"/>
      <c r="L26" s="66">
        <f t="shared" si="7"/>
        <v>0</v>
      </c>
      <c r="M26" s="64"/>
      <c r="N26" s="37"/>
      <c r="O26" s="44"/>
      <c r="P26" s="166"/>
      <c r="Q26" s="33"/>
      <c r="R26" s="79"/>
      <c r="S26" s="44"/>
      <c r="T26" s="85"/>
      <c r="U26" s="79"/>
    </row>
    <row r="27" spans="1:25" ht="13.5" customHeight="1">
      <c r="A27" s="5" t="s">
        <v>1</v>
      </c>
      <c r="B27" s="17"/>
      <c r="C27" s="17"/>
      <c r="D27" s="17"/>
      <c r="E27" s="18"/>
      <c r="F27" s="99"/>
      <c r="G27" s="45">
        <f t="shared" si="6"/>
        <v>130818409</v>
      </c>
      <c r="H27" s="57">
        <f t="shared" si="4"/>
        <v>122654347</v>
      </c>
      <c r="I27" s="6">
        <f>SUM(I28,I36)</f>
        <v>391580</v>
      </c>
      <c r="J27" s="40">
        <f t="shared" ref="J27:N27" si="9">SUM(J28,J36)</f>
        <v>122262767</v>
      </c>
      <c r="K27" s="17">
        <f t="shared" si="9"/>
        <v>32580204</v>
      </c>
      <c r="L27" s="56">
        <f t="shared" si="9"/>
        <v>89682563</v>
      </c>
      <c r="M27" s="73">
        <f t="shared" si="9"/>
        <v>24704767</v>
      </c>
      <c r="N27" s="74">
        <f t="shared" si="9"/>
        <v>64977796</v>
      </c>
      <c r="O27" s="45">
        <f>SUM(P27:R27)</f>
        <v>2664062</v>
      </c>
      <c r="P27" s="164">
        <f>SUM(P28,P36)</f>
        <v>764709</v>
      </c>
      <c r="Q27" s="6">
        <f>SUM(Q28,Q36)</f>
        <v>1624353</v>
      </c>
      <c r="R27" s="18">
        <f>SUM(R28,R36)</f>
        <v>275000</v>
      </c>
      <c r="S27" s="45">
        <f>SUM(T27:U27)</f>
        <v>5500000</v>
      </c>
      <c r="T27" s="83">
        <f>SUM(T28,T36)</f>
        <v>5500000</v>
      </c>
      <c r="U27" s="18">
        <f>SUM(U28,U36)</f>
        <v>0</v>
      </c>
    </row>
    <row r="28" spans="1:25" ht="13.5" customHeight="1">
      <c r="A28" s="5" t="s">
        <v>7</v>
      </c>
      <c r="B28" s="4"/>
      <c r="C28" s="4"/>
      <c r="D28" s="4"/>
      <c r="E28" s="6"/>
      <c r="F28" s="100"/>
      <c r="G28" s="45">
        <f t="shared" si="6"/>
        <v>74284775</v>
      </c>
      <c r="H28" s="92">
        <f t="shared" si="4"/>
        <v>74284775</v>
      </c>
      <c r="I28" s="6">
        <f>SUM(I29,I32:I35)</f>
        <v>139580</v>
      </c>
      <c r="J28" s="40">
        <f t="shared" ref="J28:N28" si="10">SUM(J29,J32:J35)</f>
        <v>74145195</v>
      </c>
      <c r="K28" s="17">
        <f t="shared" si="10"/>
        <v>18536299</v>
      </c>
      <c r="L28" s="56">
        <f t="shared" si="10"/>
        <v>55608896</v>
      </c>
      <c r="M28" s="75">
        <f t="shared" si="10"/>
        <v>14829039</v>
      </c>
      <c r="N28" s="74">
        <f t="shared" si="10"/>
        <v>40779857</v>
      </c>
      <c r="O28" s="45">
        <f>SUM(P28:R28)</f>
        <v>0</v>
      </c>
      <c r="P28" s="164">
        <f>SUM(P29,P32:P35)</f>
        <v>0</v>
      </c>
      <c r="Q28" s="6">
        <f>SUM(Q29,Q32:Q35)</f>
        <v>0</v>
      </c>
      <c r="R28" s="18">
        <f>SUM(R29,R32:R35)</f>
        <v>0</v>
      </c>
      <c r="S28" s="45">
        <f>SUM(T28:U28)</f>
        <v>0</v>
      </c>
      <c r="T28" s="83">
        <f>SUM(T29,T32:T35)</f>
        <v>0</v>
      </c>
      <c r="U28" s="18">
        <f>SUM(U29,U32:U35)</f>
        <v>0</v>
      </c>
      <c r="Y28" s="29"/>
    </row>
    <row r="29" spans="1:25" ht="13.5" customHeight="1">
      <c r="A29" s="11"/>
      <c r="B29" s="13" t="s">
        <v>11</v>
      </c>
      <c r="C29" s="13"/>
      <c r="D29" s="13"/>
      <c r="E29" s="14"/>
      <c r="F29" s="103" t="s">
        <v>51</v>
      </c>
      <c r="G29" s="44">
        <f t="shared" si="6"/>
        <v>74145195</v>
      </c>
      <c r="H29" s="71">
        <f t="shared" si="4"/>
        <v>74145195</v>
      </c>
      <c r="I29" s="33">
        <f>SUM(I30:I31)</f>
        <v>0</v>
      </c>
      <c r="J29" s="39">
        <f t="shared" ref="J29:J31" si="11">SUM(K29:L29)</f>
        <v>74145195</v>
      </c>
      <c r="K29" s="33">
        <f>SUM(K30:K31)</f>
        <v>18536299</v>
      </c>
      <c r="L29" s="66">
        <f t="shared" ref="L29:L31" si="12">SUM(M29:N29)</f>
        <v>55608896</v>
      </c>
      <c r="M29" s="149">
        <f t="shared" ref="M29:N29" si="13">SUM(M30:M31)</f>
        <v>14829039</v>
      </c>
      <c r="N29" s="79">
        <f t="shared" si="13"/>
        <v>40779857</v>
      </c>
      <c r="O29" s="44"/>
      <c r="P29" s="166"/>
      <c r="Q29" s="33"/>
      <c r="R29" s="79"/>
      <c r="S29" s="44"/>
      <c r="T29" s="85"/>
      <c r="U29" s="79"/>
      <c r="Y29" s="29"/>
    </row>
    <row r="30" spans="1:25" s="29" customFormat="1" ht="13.5" customHeight="1">
      <c r="A30" s="27"/>
      <c r="B30" s="30"/>
      <c r="C30" s="28" t="s">
        <v>11</v>
      </c>
      <c r="D30" s="30"/>
      <c r="E30" s="95"/>
      <c r="F30" s="102"/>
      <c r="G30" s="46">
        <f t="shared" si="6"/>
        <v>90688500</v>
      </c>
      <c r="H30" s="150">
        <f t="shared" si="4"/>
        <v>90688500</v>
      </c>
      <c r="I30" s="34"/>
      <c r="J30" s="41">
        <f t="shared" si="11"/>
        <v>90688500</v>
      </c>
      <c r="K30" s="151">
        <v>22672125</v>
      </c>
      <c r="L30" s="157">
        <f t="shared" si="12"/>
        <v>68016375</v>
      </c>
      <c r="M30" s="151">
        <v>18137700</v>
      </c>
      <c r="N30" s="152">
        <v>49878675</v>
      </c>
      <c r="O30" s="46"/>
      <c r="P30" s="167"/>
      <c r="Q30" s="34"/>
      <c r="R30" s="81"/>
      <c r="S30" s="46"/>
      <c r="T30" s="87"/>
      <c r="U30" s="81"/>
    </row>
    <row r="31" spans="1:25" s="29" customFormat="1" ht="13.5" customHeight="1">
      <c r="A31" s="27"/>
      <c r="B31" s="28"/>
      <c r="C31" s="28" t="s">
        <v>34</v>
      </c>
      <c r="D31" s="28"/>
      <c r="E31" s="96"/>
      <c r="F31" s="103"/>
      <c r="G31" s="47">
        <f t="shared" si="6"/>
        <v>-16543305</v>
      </c>
      <c r="H31" s="173">
        <f t="shared" si="4"/>
        <v>-16543305</v>
      </c>
      <c r="I31" s="35"/>
      <c r="J31" s="42">
        <f t="shared" si="11"/>
        <v>-16543305</v>
      </c>
      <c r="K31" s="174">
        <v>-4135826</v>
      </c>
      <c r="L31" s="175">
        <f t="shared" si="12"/>
        <v>-12407479</v>
      </c>
      <c r="M31" s="174">
        <v>-3308661</v>
      </c>
      <c r="N31" s="176">
        <v>-9098818</v>
      </c>
      <c r="O31" s="46"/>
      <c r="P31" s="167"/>
      <c r="Q31" s="34"/>
      <c r="R31" s="81"/>
      <c r="S31" s="46"/>
      <c r="T31" s="87"/>
      <c r="U31" s="81"/>
    </row>
    <row r="32" spans="1:25" ht="13.5" customHeight="1">
      <c r="A32" s="11"/>
      <c r="B32" s="13" t="s">
        <v>2</v>
      </c>
      <c r="C32" s="16"/>
      <c r="D32" s="16"/>
      <c r="E32" s="94"/>
      <c r="F32" s="103" t="s">
        <v>48</v>
      </c>
      <c r="G32" s="44">
        <f t="shared" si="6"/>
        <v>139580</v>
      </c>
      <c r="H32" s="71">
        <f t="shared" si="4"/>
        <v>139580</v>
      </c>
      <c r="I32" s="33">
        <v>139580</v>
      </c>
      <c r="J32" s="39"/>
      <c r="K32" s="64"/>
      <c r="L32" s="66"/>
      <c r="M32" s="64"/>
      <c r="N32" s="37"/>
      <c r="O32" s="44"/>
      <c r="P32" s="166"/>
      <c r="Q32" s="33"/>
      <c r="R32" s="79"/>
      <c r="S32" s="44"/>
      <c r="T32" s="85"/>
      <c r="U32" s="79"/>
    </row>
    <row r="33" spans="1:25" ht="13.5" customHeight="1">
      <c r="A33" s="11"/>
      <c r="B33" s="13"/>
      <c r="C33" s="16"/>
      <c r="D33" s="16"/>
      <c r="E33" s="94"/>
      <c r="F33" s="103" t="s">
        <v>49</v>
      </c>
      <c r="G33" s="44">
        <f t="shared" si="6"/>
        <v>0</v>
      </c>
      <c r="H33" s="71"/>
      <c r="I33" s="33"/>
      <c r="J33" s="39"/>
      <c r="K33" s="64"/>
      <c r="L33" s="66"/>
      <c r="M33" s="64"/>
      <c r="N33" s="37"/>
      <c r="O33" s="44"/>
      <c r="P33" s="166"/>
      <c r="Q33" s="33"/>
      <c r="R33" s="79"/>
      <c r="S33" s="44"/>
      <c r="T33" s="85"/>
      <c r="U33" s="79"/>
    </row>
    <row r="34" spans="1:25" ht="13.5" customHeight="1">
      <c r="A34" s="11"/>
      <c r="B34" s="13"/>
      <c r="C34" s="16"/>
      <c r="D34" s="16"/>
      <c r="E34" s="94"/>
      <c r="F34" s="103" t="s">
        <v>50</v>
      </c>
      <c r="G34" s="44">
        <f t="shared" si="6"/>
        <v>0</v>
      </c>
      <c r="H34" s="71"/>
      <c r="I34" s="33"/>
      <c r="J34" s="39"/>
      <c r="K34" s="64"/>
      <c r="L34" s="66"/>
      <c r="M34" s="64"/>
      <c r="N34" s="37"/>
      <c r="O34" s="44"/>
      <c r="P34" s="166"/>
      <c r="Q34" s="33"/>
      <c r="R34" s="79"/>
      <c r="S34" s="44"/>
      <c r="T34" s="85"/>
      <c r="U34" s="79"/>
    </row>
    <row r="35" spans="1:25" ht="13.5" customHeight="1">
      <c r="A35" s="20"/>
      <c r="B35" s="21"/>
      <c r="C35" s="22"/>
      <c r="D35" s="22"/>
      <c r="E35" s="97"/>
      <c r="F35" s="102"/>
      <c r="G35" s="44"/>
      <c r="H35" s="71"/>
      <c r="I35" s="33"/>
      <c r="J35" s="39"/>
      <c r="K35" s="64"/>
      <c r="L35" s="66"/>
      <c r="M35" s="64"/>
      <c r="N35" s="37"/>
      <c r="O35" s="44"/>
      <c r="P35" s="168"/>
      <c r="Q35" s="170"/>
      <c r="R35" s="82"/>
      <c r="S35" s="44"/>
      <c r="T35" s="88"/>
      <c r="U35" s="82"/>
    </row>
    <row r="36" spans="1:25" ht="13.5" customHeight="1">
      <c r="A36" s="24" t="s">
        <v>3</v>
      </c>
      <c r="B36" s="25"/>
      <c r="C36" s="25"/>
      <c r="D36" s="25"/>
      <c r="E36" s="98"/>
      <c r="F36" s="101"/>
      <c r="G36" s="45">
        <f t="shared" ref="G36:G52" si="14">SUM(S36,O36,H36)</f>
        <v>56533634</v>
      </c>
      <c r="H36" s="118">
        <f t="shared" ref="H36:U36" si="15">SUM(H37:H37,H40,H43,H46,H47,H53,H57)</f>
        <v>48369572</v>
      </c>
      <c r="I36" s="36">
        <f t="shared" si="15"/>
        <v>252000</v>
      </c>
      <c r="J36" s="118">
        <f t="shared" si="15"/>
        <v>48117572</v>
      </c>
      <c r="K36" s="36">
        <f t="shared" si="15"/>
        <v>14043905</v>
      </c>
      <c r="L36" s="36">
        <f t="shared" si="15"/>
        <v>34073667</v>
      </c>
      <c r="M36" s="36">
        <f t="shared" si="15"/>
        <v>9875728</v>
      </c>
      <c r="N36" s="36">
        <f t="shared" si="15"/>
        <v>24197939</v>
      </c>
      <c r="O36" s="118">
        <f t="shared" si="15"/>
        <v>2664062</v>
      </c>
      <c r="P36" s="36">
        <f t="shared" si="15"/>
        <v>764709</v>
      </c>
      <c r="Q36" s="6">
        <f t="shared" si="15"/>
        <v>1624353</v>
      </c>
      <c r="R36" s="17">
        <f t="shared" si="15"/>
        <v>275000</v>
      </c>
      <c r="S36" s="118">
        <f t="shared" si="15"/>
        <v>5500000</v>
      </c>
      <c r="T36" s="36">
        <f t="shared" si="15"/>
        <v>5500000</v>
      </c>
      <c r="U36" s="50">
        <f t="shared" si="15"/>
        <v>0</v>
      </c>
    </row>
    <row r="37" spans="1:25" ht="13.5" customHeight="1">
      <c r="A37" s="11"/>
      <c r="B37" s="13" t="s">
        <v>12</v>
      </c>
      <c r="C37" s="13"/>
      <c r="D37" s="13"/>
      <c r="E37" s="14"/>
      <c r="F37" s="103" t="s">
        <v>53</v>
      </c>
      <c r="G37" s="44">
        <f t="shared" si="14"/>
        <v>2478047</v>
      </c>
      <c r="H37" s="71">
        <f t="shared" si="4"/>
        <v>2478047</v>
      </c>
      <c r="I37" s="33">
        <f>SUM(I38:I39)</f>
        <v>0</v>
      </c>
      <c r="J37" s="39">
        <f t="shared" ref="J37:L54" si="16">SUM(K37:L37)</f>
        <v>2478047</v>
      </c>
      <c r="K37" s="64">
        <f t="shared" ref="K37:N37" si="17">SUM(K38:K39)</f>
        <v>619512</v>
      </c>
      <c r="L37" s="66">
        <f t="shared" si="16"/>
        <v>1858535</v>
      </c>
      <c r="M37" s="15">
        <f t="shared" si="17"/>
        <v>495609</v>
      </c>
      <c r="N37" s="37">
        <f t="shared" si="17"/>
        <v>1362926</v>
      </c>
      <c r="O37" s="44">
        <f t="shared" ref="O37:O59" si="18">SUM(P37:R37)</f>
        <v>0</v>
      </c>
      <c r="P37" s="166"/>
      <c r="Q37" s="33"/>
      <c r="R37" s="79"/>
      <c r="S37" s="44">
        <f t="shared" ref="S37:S52" si="19">SUM(T37:U37)</f>
        <v>0</v>
      </c>
      <c r="T37" s="85"/>
      <c r="U37" s="79"/>
      <c r="Y37" s="29"/>
    </row>
    <row r="38" spans="1:25" s="134" customFormat="1" ht="13.5" customHeight="1">
      <c r="A38" s="120"/>
      <c r="B38" s="121"/>
      <c r="C38" s="121" t="s">
        <v>12</v>
      </c>
      <c r="D38" s="121"/>
      <c r="E38" s="122"/>
      <c r="F38" s="123"/>
      <c r="G38" s="46">
        <f t="shared" si="14"/>
        <v>11912500</v>
      </c>
      <c r="H38" s="142">
        <f t="shared" si="4"/>
        <v>11912500</v>
      </c>
      <c r="I38" s="126"/>
      <c r="J38" s="127">
        <f t="shared" si="16"/>
        <v>11912500</v>
      </c>
      <c r="K38" s="128">
        <v>2978125</v>
      </c>
      <c r="L38" s="129">
        <f t="shared" si="16"/>
        <v>8934375</v>
      </c>
      <c r="M38" s="130">
        <v>2382500</v>
      </c>
      <c r="N38" s="143">
        <v>6551875</v>
      </c>
      <c r="O38" s="131">
        <f t="shared" si="18"/>
        <v>0</v>
      </c>
      <c r="P38" s="169"/>
      <c r="Q38" s="126"/>
      <c r="R38" s="133"/>
      <c r="S38" s="131">
        <f t="shared" si="19"/>
        <v>0</v>
      </c>
      <c r="T38" s="132"/>
      <c r="U38" s="133"/>
    </row>
    <row r="39" spans="1:25" s="134" customFormat="1" ht="13.5" customHeight="1">
      <c r="A39" s="120"/>
      <c r="B39" s="121"/>
      <c r="C39" s="121" t="s">
        <v>34</v>
      </c>
      <c r="D39" s="121"/>
      <c r="E39" s="122"/>
      <c r="F39" s="123"/>
      <c r="G39" s="47">
        <f t="shared" si="14"/>
        <v>-9434453</v>
      </c>
      <c r="H39" s="125">
        <f t="shared" si="4"/>
        <v>-9434453</v>
      </c>
      <c r="I39" s="136"/>
      <c r="J39" s="140">
        <f t="shared" si="16"/>
        <v>-9434453</v>
      </c>
      <c r="K39" s="137">
        <v>-2358613</v>
      </c>
      <c r="L39" s="141">
        <f t="shared" si="16"/>
        <v>-7075840</v>
      </c>
      <c r="M39" s="138">
        <v>-1886891</v>
      </c>
      <c r="N39" s="177">
        <v>-5188949</v>
      </c>
      <c r="O39" s="124">
        <f t="shared" si="18"/>
        <v>0</v>
      </c>
      <c r="P39" s="178"/>
      <c r="Q39" s="136"/>
      <c r="R39" s="139"/>
      <c r="S39" s="131">
        <f t="shared" si="19"/>
        <v>0</v>
      </c>
      <c r="T39" s="132"/>
      <c r="U39" s="133"/>
      <c r="Y39" s="135"/>
    </row>
    <row r="40" spans="1:25" ht="13.5" customHeight="1">
      <c r="A40" s="11"/>
      <c r="B40" s="13" t="s">
        <v>35</v>
      </c>
      <c r="C40" s="13"/>
      <c r="D40" s="13"/>
      <c r="E40" s="14"/>
      <c r="F40" s="103" t="s">
        <v>71</v>
      </c>
      <c r="G40" s="55">
        <f t="shared" si="14"/>
        <v>2353687</v>
      </c>
      <c r="H40" s="72">
        <f t="shared" si="4"/>
        <v>1333147</v>
      </c>
      <c r="I40" s="179">
        <f>SUM(I41:I42)</f>
        <v>0</v>
      </c>
      <c r="J40" s="53">
        <f t="shared" si="16"/>
        <v>1333147</v>
      </c>
      <c r="K40" s="26">
        <f t="shared" ref="K40:N40" si="20">SUM(K41:K42)</f>
        <v>333286</v>
      </c>
      <c r="L40" s="68">
        <f t="shared" si="16"/>
        <v>999861</v>
      </c>
      <c r="M40" s="180">
        <f t="shared" si="20"/>
        <v>266629</v>
      </c>
      <c r="N40" s="111">
        <f t="shared" si="20"/>
        <v>733232</v>
      </c>
      <c r="O40" s="55">
        <f t="shared" si="18"/>
        <v>1020540</v>
      </c>
      <c r="P40" s="180">
        <f>SUM(P41:P42)</f>
        <v>745540</v>
      </c>
      <c r="Q40" s="179"/>
      <c r="R40" s="80">
        <f>SUM(R41:R42)</f>
        <v>275000</v>
      </c>
      <c r="S40" s="44">
        <f t="shared" si="19"/>
        <v>0</v>
      </c>
      <c r="T40" s="15">
        <f>SUM(T41:T42)</f>
        <v>0</v>
      </c>
      <c r="U40" s="52"/>
      <c r="Y40" s="54"/>
    </row>
    <row r="41" spans="1:25" s="134" customFormat="1" ht="13.5" customHeight="1">
      <c r="A41" s="120"/>
      <c r="B41" s="121"/>
      <c r="C41" s="121" t="s">
        <v>35</v>
      </c>
      <c r="D41" s="121"/>
      <c r="E41" s="122"/>
      <c r="F41" s="123"/>
      <c r="G41" s="47">
        <f t="shared" si="14"/>
        <v>8310870</v>
      </c>
      <c r="H41" s="125">
        <f t="shared" si="4"/>
        <v>6542620</v>
      </c>
      <c r="I41" s="136"/>
      <c r="J41" s="140">
        <f t="shared" si="16"/>
        <v>6542620</v>
      </c>
      <c r="K41" s="137">
        <v>1635653</v>
      </c>
      <c r="L41" s="141">
        <f t="shared" si="16"/>
        <v>4906967</v>
      </c>
      <c r="M41" s="138">
        <v>1308523</v>
      </c>
      <c r="N41" s="177">
        <v>3598444</v>
      </c>
      <c r="O41" s="124">
        <f t="shared" si="18"/>
        <v>1768250</v>
      </c>
      <c r="P41" s="178">
        <v>1168250</v>
      </c>
      <c r="Q41" s="136"/>
      <c r="R41" s="139">
        <v>600000</v>
      </c>
      <c r="S41" s="131">
        <f t="shared" si="19"/>
        <v>0</v>
      </c>
      <c r="T41" s="132"/>
      <c r="U41" s="133"/>
      <c r="Y41" s="135"/>
    </row>
    <row r="42" spans="1:25" s="134" customFormat="1" ht="13.5" customHeight="1">
      <c r="A42" s="120"/>
      <c r="B42" s="121"/>
      <c r="C42" s="121" t="s">
        <v>34</v>
      </c>
      <c r="D42" s="121"/>
      <c r="E42" s="122"/>
      <c r="F42" s="123"/>
      <c r="G42" s="47">
        <f t="shared" si="14"/>
        <v>-5957183</v>
      </c>
      <c r="H42" s="125">
        <f t="shared" si="4"/>
        <v>-5209473</v>
      </c>
      <c r="I42" s="136"/>
      <c r="J42" s="140">
        <f t="shared" si="16"/>
        <v>-5209473</v>
      </c>
      <c r="K42" s="137">
        <v>-1302367</v>
      </c>
      <c r="L42" s="141">
        <f t="shared" si="16"/>
        <v>-3907106</v>
      </c>
      <c r="M42" s="138">
        <v>-1041894</v>
      </c>
      <c r="N42" s="177">
        <v>-2865212</v>
      </c>
      <c r="O42" s="124">
        <f t="shared" si="18"/>
        <v>-747710</v>
      </c>
      <c r="P42" s="178">
        <v>-422710</v>
      </c>
      <c r="Q42" s="136"/>
      <c r="R42" s="139">
        <v>-325000</v>
      </c>
      <c r="S42" s="131">
        <f t="shared" si="19"/>
        <v>0</v>
      </c>
      <c r="T42" s="132"/>
      <c r="U42" s="133"/>
    </row>
    <row r="43" spans="1:25" ht="13.5" customHeight="1">
      <c r="A43" s="11"/>
      <c r="B43" s="13" t="s">
        <v>13</v>
      </c>
      <c r="C43" s="13"/>
      <c r="D43" s="13"/>
      <c r="E43" s="14"/>
      <c r="F43" s="103" t="s">
        <v>72</v>
      </c>
      <c r="G43" s="55">
        <f t="shared" si="14"/>
        <v>449900</v>
      </c>
      <c r="H43" s="72">
        <f t="shared" si="4"/>
        <v>306378</v>
      </c>
      <c r="I43" s="179">
        <f>SUM(I44:I45)</f>
        <v>0</v>
      </c>
      <c r="J43" s="53">
        <f t="shared" si="16"/>
        <v>306378</v>
      </c>
      <c r="K43" s="26">
        <f t="shared" ref="K43:N43" si="21">SUM(K44:K45)</f>
        <v>91107</v>
      </c>
      <c r="L43" s="68">
        <f t="shared" si="16"/>
        <v>215271</v>
      </c>
      <c r="M43" s="180">
        <f t="shared" si="21"/>
        <v>113490</v>
      </c>
      <c r="N43" s="111">
        <f t="shared" si="21"/>
        <v>101781</v>
      </c>
      <c r="O43" s="55">
        <f t="shared" si="18"/>
        <v>143522</v>
      </c>
      <c r="P43" s="181">
        <f>SUM(P44:P45)</f>
        <v>19169</v>
      </c>
      <c r="Q43" s="179">
        <f>SUM(Q44:Q45)</f>
        <v>124353</v>
      </c>
      <c r="R43" s="80">
        <f>SUM(R44:R45)</f>
        <v>0</v>
      </c>
      <c r="S43" s="44">
        <f t="shared" si="19"/>
        <v>0</v>
      </c>
      <c r="T43" s="85">
        <f>SUM(T44:T45)</f>
        <v>0</v>
      </c>
      <c r="U43" s="79">
        <f>SUM(U44:U45)</f>
        <v>0</v>
      </c>
      <c r="Y43" s="29"/>
    </row>
    <row r="44" spans="1:25" s="134" customFormat="1" ht="13.5" customHeight="1">
      <c r="A44" s="120"/>
      <c r="B44" s="121"/>
      <c r="C44" s="121" t="s">
        <v>13</v>
      </c>
      <c r="D44" s="121"/>
      <c r="E44" s="122"/>
      <c r="F44" s="123"/>
      <c r="G44" s="47">
        <f t="shared" si="14"/>
        <v>1005352</v>
      </c>
      <c r="H44" s="125">
        <f t="shared" si="4"/>
        <v>613642</v>
      </c>
      <c r="I44" s="136"/>
      <c r="J44" s="140">
        <f t="shared" si="16"/>
        <v>613642</v>
      </c>
      <c r="K44" s="137">
        <v>170071</v>
      </c>
      <c r="L44" s="141">
        <f t="shared" si="16"/>
        <v>443571</v>
      </c>
      <c r="M44" s="138">
        <v>191071</v>
      </c>
      <c r="N44" s="177">
        <v>252500</v>
      </c>
      <c r="O44" s="124">
        <f t="shared" si="18"/>
        <v>391710</v>
      </c>
      <c r="P44" s="178">
        <v>127790</v>
      </c>
      <c r="Q44" s="136">
        <v>263920</v>
      </c>
      <c r="R44" s="139"/>
      <c r="S44" s="131">
        <f t="shared" si="19"/>
        <v>0</v>
      </c>
      <c r="T44" s="132"/>
      <c r="U44" s="133"/>
    </row>
    <row r="45" spans="1:25" s="134" customFormat="1" ht="13.5" customHeight="1">
      <c r="A45" s="120"/>
      <c r="B45" s="121"/>
      <c r="C45" s="121" t="s">
        <v>34</v>
      </c>
      <c r="D45" s="121"/>
      <c r="E45" s="122"/>
      <c r="F45" s="123"/>
      <c r="G45" s="47">
        <f t="shared" si="14"/>
        <v>-555452</v>
      </c>
      <c r="H45" s="125">
        <f t="shared" si="4"/>
        <v>-307264</v>
      </c>
      <c r="I45" s="136"/>
      <c r="J45" s="140">
        <f t="shared" si="16"/>
        <v>-307264</v>
      </c>
      <c r="K45" s="137">
        <v>-78964</v>
      </c>
      <c r="L45" s="141">
        <f t="shared" si="16"/>
        <v>-228300</v>
      </c>
      <c r="M45" s="138">
        <v>-77581</v>
      </c>
      <c r="N45" s="177">
        <v>-150719</v>
      </c>
      <c r="O45" s="124">
        <f t="shared" si="18"/>
        <v>-248188</v>
      </c>
      <c r="P45" s="178">
        <v>-108621</v>
      </c>
      <c r="Q45" s="136">
        <v>-139567</v>
      </c>
      <c r="R45" s="139"/>
      <c r="S45" s="131">
        <f t="shared" si="19"/>
        <v>0</v>
      </c>
      <c r="T45" s="132"/>
      <c r="U45" s="133"/>
    </row>
    <row r="46" spans="1:25" ht="13.5" customHeight="1">
      <c r="A46" s="11"/>
      <c r="B46" s="13" t="s">
        <v>14</v>
      </c>
      <c r="C46" s="13"/>
      <c r="D46" s="13"/>
      <c r="E46" s="14"/>
      <c r="F46" s="103" t="s">
        <v>54</v>
      </c>
      <c r="G46" s="55">
        <f t="shared" si="14"/>
        <v>252000</v>
      </c>
      <c r="H46" s="72">
        <f t="shared" si="4"/>
        <v>252000</v>
      </c>
      <c r="I46" s="179">
        <v>252000</v>
      </c>
      <c r="J46" s="53">
        <f t="shared" si="16"/>
        <v>0</v>
      </c>
      <c r="K46" s="26"/>
      <c r="L46" s="68">
        <f t="shared" si="16"/>
        <v>0</v>
      </c>
      <c r="M46" s="180"/>
      <c r="N46" s="111"/>
      <c r="O46" s="55">
        <f t="shared" si="18"/>
        <v>0</v>
      </c>
      <c r="P46" s="181"/>
      <c r="Q46" s="179"/>
      <c r="R46" s="80"/>
      <c r="S46" s="44">
        <f t="shared" si="19"/>
        <v>0</v>
      </c>
      <c r="T46" s="85"/>
      <c r="U46" s="79"/>
    </row>
    <row r="47" spans="1:25" s="117" customFormat="1" ht="17.25" customHeight="1">
      <c r="A47" s="112"/>
      <c r="B47" s="16" t="s">
        <v>66</v>
      </c>
      <c r="C47" s="16"/>
      <c r="D47" s="16"/>
      <c r="E47" s="94"/>
      <c r="F47" s="102"/>
      <c r="G47" s="43">
        <f t="shared" si="14"/>
        <v>34000000</v>
      </c>
      <c r="H47" s="113">
        <f>SUM(H48:H52)</f>
        <v>29000000</v>
      </c>
      <c r="I47" s="32"/>
      <c r="J47" s="38">
        <f>SUM(J48:J52)</f>
        <v>29000000</v>
      </c>
      <c r="K47" s="115">
        <f>SUM(K48:K52)</f>
        <v>10000000</v>
      </c>
      <c r="L47" s="67">
        <f>SUM(L48:L52)</f>
        <v>19000000</v>
      </c>
      <c r="M47" s="115">
        <f>SUM(M48:M52)</f>
        <v>9000000</v>
      </c>
      <c r="N47" s="108">
        <f>SUM(N48:N52)</f>
        <v>10000000</v>
      </c>
      <c r="O47" s="43">
        <f t="shared" si="18"/>
        <v>500000</v>
      </c>
      <c r="P47" s="115">
        <f>SUM(P48:P52)</f>
        <v>0</v>
      </c>
      <c r="Q47" s="32">
        <f>SUM(Q48:Q52)</f>
        <v>500000</v>
      </c>
      <c r="R47" s="19">
        <f>SUM(R48:R52)</f>
        <v>0</v>
      </c>
      <c r="S47" s="43">
        <f t="shared" si="19"/>
        <v>4500000</v>
      </c>
      <c r="T47" s="115">
        <f>SUM(T48:T52)</f>
        <v>4500000</v>
      </c>
      <c r="U47" s="172">
        <f>SUM(U48:U52)</f>
        <v>0</v>
      </c>
    </row>
    <row r="48" spans="1:25" s="134" customFormat="1" ht="17.25" customHeight="1">
      <c r="A48" s="120"/>
      <c r="B48" s="121"/>
      <c r="C48" s="121"/>
      <c r="D48" s="28" t="s">
        <v>78</v>
      </c>
      <c r="E48" s="96"/>
      <c r="F48" s="123" t="s">
        <v>67</v>
      </c>
      <c r="G48" s="44">
        <f t="shared" si="14"/>
        <v>10000000</v>
      </c>
      <c r="H48" s="142">
        <f t="shared" ref="H48:H59" si="22">SUM(I48:J48)</f>
        <v>10000000</v>
      </c>
      <c r="I48" s="126"/>
      <c r="J48" s="127">
        <f t="shared" si="16"/>
        <v>10000000</v>
      </c>
      <c r="K48" s="128">
        <v>10000000</v>
      </c>
      <c r="L48" s="129">
        <f>SUM(M48:N48)</f>
        <v>0</v>
      </c>
      <c r="M48" s="130"/>
      <c r="N48" s="143"/>
      <c r="O48" s="131">
        <f t="shared" si="18"/>
        <v>0</v>
      </c>
      <c r="P48" s="169"/>
      <c r="Q48" s="126"/>
      <c r="R48" s="133"/>
      <c r="S48" s="131">
        <f t="shared" si="19"/>
        <v>0</v>
      </c>
      <c r="T48" s="132"/>
      <c r="U48" s="133"/>
    </row>
    <row r="49" spans="1:21" s="134" customFormat="1" ht="13.5" customHeight="1">
      <c r="A49" s="120"/>
      <c r="B49" s="121"/>
      <c r="C49" s="121"/>
      <c r="D49" s="28" t="s">
        <v>95</v>
      </c>
      <c r="E49" s="96"/>
      <c r="F49" s="123" t="s">
        <v>67</v>
      </c>
      <c r="G49" s="44">
        <f t="shared" si="14"/>
        <v>9000000</v>
      </c>
      <c r="H49" s="142">
        <f t="shared" si="22"/>
        <v>9000000</v>
      </c>
      <c r="I49" s="126"/>
      <c r="J49" s="127">
        <f t="shared" si="16"/>
        <v>9000000</v>
      </c>
      <c r="K49" s="128"/>
      <c r="L49" s="129">
        <f t="shared" ref="L49:L56" si="23">SUM(M49:N49)</f>
        <v>9000000</v>
      </c>
      <c r="M49" s="130">
        <v>9000000</v>
      </c>
      <c r="N49" s="143"/>
      <c r="O49" s="131">
        <f t="shared" si="18"/>
        <v>0</v>
      </c>
      <c r="P49" s="169"/>
      <c r="Q49" s="126"/>
      <c r="R49" s="133"/>
      <c r="S49" s="131">
        <f t="shared" si="19"/>
        <v>0</v>
      </c>
      <c r="T49" s="132"/>
      <c r="U49" s="133"/>
    </row>
    <row r="50" spans="1:21" s="134" customFormat="1" ht="13.5" customHeight="1">
      <c r="A50" s="120"/>
      <c r="B50" s="121"/>
      <c r="C50" s="121"/>
      <c r="D50" s="28" t="s">
        <v>74</v>
      </c>
      <c r="E50" s="96"/>
      <c r="F50" s="123" t="s">
        <v>67</v>
      </c>
      <c r="G50" s="44">
        <f t="shared" si="14"/>
        <v>10000000</v>
      </c>
      <c r="H50" s="142">
        <f t="shared" si="22"/>
        <v>10000000</v>
      </c>
      <c r="I50" s="126"/>
      <c r="J50" s="127">
        <f t="shared" si="16"/>
        <v>10000000</v>
      </c>
      <c r="K50" s="128"/>
      <c r="L50" s="129">
        <f t="shared" si="23"/>
        <v>10000000</v>
      </c>
      <c r="M50" s="130"/>
      <c r="N50" s="143">
        <v>10000000</v>
      </c>
      <c r="O50" s="131">
        <f t="shared" si="18"/>
        <v>0</v>
      </c>
      <c r="P50" s="169"/>
      <c r="Q50" s="126"/>
      <c r="R50" s="133"/>
      <c r="S50" s="131">
        <f t="shared" si="19"/>
        <v>0</v>
      </c>
      <c r="T50" s="132"/>
      <c r="U50" s="133"/>
    </row>
    <row r="51" spans="1:21" s="134" customFormat="1" ht="13.5" customHeight="1">
      <c r="A51" s="120"/>
      <c r="B51" s="121"/>
      <c r="C51" s="121"/>
      <c r="D51" s="28" t="s">
        <v>97</v>
      </c>
      <c r="E51" s="96"/>
      <c r="F51" s="123" t="s">
        <v>67</v>
      </c>
      <c r="G51" s="44">
        <f t="shared" si="14"/>
        <v>500000</v>
      </c>
      <c r="H51" s="142">
        <f t="shared" si="22"/>
        <v>0</v>
      </c>
      <c r="I51" s="126"/>
      <c r="J51" s="127">
        <f t="shared" si="16"/>
        <v>0</v>
      </c>
      <c r="K51" s="128"/>
      <c r="L51" s="129">
        <f t="shared" si="23"/>
        <v>0</v>
      </c>
      <c r="M51" s="130"/>
      <c r="N51" s="143"/>
      <c r="O51" s="131">
        <f t="shared" si="18"/>
        <v>500000</v>
      </c>
      <c r="P51" s="169"/>
      <c r="Q51" s="126">
        <v>500000</v>
      </c>
      <c r="R51" s="133"/>
      <c r="S51" s="131">
        <f t="shared" si="19"/>
        <v>0</v>
      </c>
      <c r="T51" s="132"/>
      <c r="U51" s="133"/>
    </row>
    <row r="52" spans="1:21" s="134" customFormat="1" ht="13.5" customHeight="1">
      <c r="A52" s="120"/>
      <c r="B52" s="121"/>
      <c r="C52" s="121"/>
      <c r="D52" s="28" t="s">
        <v>98</v>
      </c>
      <c r="E52" s="96"/>
      <c r="F52" s="123" t="s">
        <v>67</v>
      </c>
      <c r="G52" s="44">
        <f t="shared" si="14"/>
        <v>4500000</v>
      </c>
      <c r="H52" s="142">
        <f t="shared" si="22"/>
        <v>0</v>
      </c>
      <c r="I52" s="126"/>
      <c r="J52" s="127">
        <f t="shared" si="16"/>
        <v>0</v>
      </c>
      <c r="K52" s="128"/>
      <c r="L52" s="129">
        <f t="shared" si="23"/>
        <v>0</v>
      </c>
      <c r="M52" s="130"/>
      <c r="N52" s="143"/>
      <c r="O52" s="131">
        <f t="shared" si="18"/>
        <v>0</v>
      </c>
      <c r="P52" s="169"/>
      <c r="Q52" s="126"/>
      <c r="R52" s="133"/>
      <c r="S52" s="131">
        <f t="shared" si="19"/>
        <v>4500000</v>
      </c>
      <c r="T52" s="132">
        <v>4500000</v>
      </c>
      <c r="U52" s="133"/>
    </row>
    <row r="53" spans="1:21" s="117" customFormat="1" ht="13.5" customHeight="1">
      <c r="A53" s="112"/>
      <c r="B53" s="16" t="s">
        <v>79</v>
      </c>
      <c r="C53" s="16"/>
      <c r="D53" s="16"/>
      <c r="E53" s="94"/>
      <c r="F53" s="102"/>
      <c r="G53" s="43">
        <f>SUM(S53,O53,H53)</f>
        <v>7000000</v>
      </c>
      <c r="H53" s="70">
        <f>SUM(H54:H56)</f>
        <v>5000000</v>
      </c>
      <c r="I53" s="32"/>
      <c r="J53" s="38">
        <f>SUM(J54:J56)</f>
        <v>5000000</v>
      </c>
      <c r="K53" s="19"/>
      <c r="L53" s="67">
        <f>SUM(L54:L56)</f>
        <v>5000000</v>
      </c>
      <c r="M53" s="115"/>
      <c r="N53" s="108">
        <f>SUM(N54:N56)</f>
        <v>5000000</v>
      </c>
      <c r="O53" s="153">
        <f>SUM(O54:O56)</f>
        <v>1000000</v>
      </c>
      <c r="P53" s="165"/>
      <c r="Q53" s="32">
        <f>SUM(Q54:Q56)</f>
        <v>1000000</v>
      </c>
      <c r="R53" s="78"/>
      <c r="S53" s="153">
        <f>SUM(S54:S56)</f>
        <v>1000000</v>
      </c>
      <c r="T53" s="115">
        <f>SUM(T54:T59)</f>
        <v>1000000</v>
      </c>
      <c r="U53" s="172">
        <f>SUM(U54:U59)</f>
        <v>0</v>
      </c>
    </row>
    <row r="54" spans="1:21" s="134" customFormat="1" ht="13.5" customHeight="1">
      <c r="A54" s="120"/>
      <c r="B54" s="121"/>
      <c r="C54" s="121"/>
      <c r="D54" s="28" t="s">
        <v>80</v>
      </c>
      <c r="E54" s="96"/>
      <c r="F54" s="123" t="s">
        <v>67</v>
      </c>
      <c r="G54" s="44">
        <f t="shared" ref="G54:G56" si="24">SUM(S54,O54,H54)</f>
        <v>5000000</v>
      </c>
      <c r="H54" s="142">
        <f t="shared" si="22"/>
        <v>5000000</v>
      </c>
      <c r="I54" s="126"/>
      <c r="J54" s="127">
        <f t="shared" si="16"/>
        <v>5000000</v>
      </c>
      <c r="K54" s="128"/>
      <c r="L54" s="129">
        <f t="shared" si="23"/>
        <v>5000000</v>
      </c>
      <c r="M54" s="130"/>
      <c r="N54" s="143">
        <v>5000000</v>
      </c>
      <c r="O54" s="131">
        <f t="shared" si="18"/>
        <v>0</v>
      </c>
      <c r="P54" s="169"/>
      <c r="Q54" s="126"/>
      <c r="R54" s="133"/>
      <c r="S54" s="131">
        <f>SUM(T54:U54)</f>
        <v>0</v>
      </c>
      <c r="T54" s="132"/>
      <c r="U54" s="133"/>
    </row>
    <row r="55" spans="1:21" s="134" customFormat="1" ht="13.5" customHeight="1">
      <c r="A55" s="120"/>
      <c r="B55" s="121"/>
      <c r="C55" s="121"/>
      <c r="D55" s="28" t="s">
        <v>81</v>
      </c>
      <c r="E55" s="96"/>
      <c r="F55" s="123" t="s">
        <v>67</v>
      </c>
      <c r="G55" s="44">
        <f t="shared" si="24"/>
        <v>1000000</v>
      </c>
      <c r="H55" s="142">
        <f t="shared" si="22"/>
        <v>0</v>
      </c>
      <c r="I55" s="126"/>
      <c r="J55" s="127">
        <f t="shared" ref="J55:J56" si="25">SUM(K55:L55)</f>
        <v>0</v>
      </c>
      <c r="K55" s="128"/>
      <c r="L55" s="129">
        <f t="shared" si="23"/>
        <v>0</v>
      </c>
      <c r="M55" s="130"/>
      <c r="N55" s="143"/>
      <c r="O55" s="131">
        <f t="shared" si="18"/>
        <v>1000000</v>
      </c>
      <c r="P55" s="169"/>
      <c r="Q55" s="126">
        <v>1000000</v>
      </c>
      <c r="R55" s="133"/>
      <c r="S55" s="131">
        <f>SUM(T55:U55)</f>
        <v>0</v>
      </c>
      <c r="T55" s="132"/>
      <c r="U55" s="133"/>
    </row>
    <row r="56" spans="1:21" s="134" customFormat="1" ht="13.5" customHeight="1">
      <c r="A56" s="120"/>
      <c r="B56" s="121"/>
      <c r="C56" s="121"/>
      <c r="D56" s="28" t="s">
        <v>82</v>
      </c>
      <c r="E56" s="96"/>
      <c r="F56" s="123" t="s">
        <v>67</v>
      </c>
      <c r="G56" s="44">
        <f t="shared" si="24"/>
        <v>1000000</v>
      </c>
      <c r="H56" s="142">
        <f t="shared" si="22"/>
        <v>0</v>
      </c>
      <c r="I56" s="126"/>
      <c r="J56" s="127">
        <f t="shared" si="25"/>
        <v>0</v>
      </c>
      <c r="K56" s="128"/>
      <c r="L56" s="129">
        <f t="shared" si="23"/>
        <v>0</v>
      </c>
      <c r="M56" s="130"/>
      <c r="N56" s="143"/>
      <c r="O56" s="131">
        <f t="shared" si="18"/>
        <v>0</v>
      </c>
      <c r="P56" s="169"/>
      <c r="Q56" s="126"/>
      <c r="R56" s="133"/>
      <c r="S56" s="131">
        <f>SUM(T56:U56)</f>
        <v>1000000</v>
      </c>
      <c r="T56" s="132">
        <v>1000000</v>
      </c>
      <c r="U56" s="133"/>
    </row>
    <row r="57" spans="1:21" ht="13.5" customHeight="1">
      <c r="A57" s="11"/>
      <c r="B57" s="229" t="s">
        <v>83</v>
      </c>
      <c r="C57" s="229"/>
      <c r="D57" s="229"/>
      <c r="E57" s="230"/>
      <c r="F57" s="103"/>
      <c r="G57" s="43">
        <f>SUM(S57,O57,H57)</f>
        <v>10000000</v>
      </c>
      <c r="H57" s="70">
        <f>SUM(H58:H59)</f>
        <v>10000000</v>
      </c>
      <c r="I57" s="32"/>
      <c r="J57" s="38">
        <f>SUM(K57:L57)</f>
        <v>10000000</v>
      </c>
      <c r="K57" s="19">
        <f>SUM(K58:K59)</f>
        <v>3000000</v>
      </c>
      <c r="L57" s="67">
        <f>SUM(L58:L59)</f>
        <v>7000000</v>
      </c>
      <c r="M57" s="115">
        <f>SUM(M58:M59)</f>
        <v>0</v>
      </c>
      <c r="N57" s="108">
        <f>SUM(N58:N59)</f>
        <v>7000000</v>
      </c>
      <c r="O57" s="153">
        <f>SUM(O58:O59)</f>
        <v>0</v>
      </c>
      <c r="P57" s="165"/>
      <c r="Q57" s="32"/>
      <c r="R57" s="78"/>
      <c r="S57" s="153">
        <f>SUM(S58:S59)</f>
        <v>0</v>
      </c>
      <c r="T57" s="84"/>
      <c r="U57" s="78"/>
    </row>
    <row r="58" spans="1:21" s="29" customFormat="1" ht="13.5" customHeight="1">
      <c r="A58" s="27"/>
      <c r="B58" s="155"/>
      <c r="C58" s="155"/>
      <c r="D58" s="28" t="s">
        <v>94</v>
      </c>
      <c r="E58" s="156"/>
      <c r="F58" s="103" t="s">
        <v>67</v>
      </c>
      <c r="G58" s="44">
        <f t="shared" ref="G58:G59" si="26">SUM(S58,O58,H58)</f>
        <v>3000000</v>
      </c>
      <c r="H58" s="142">
        <f t="shared" si="22"/>
        <v>3000000</v>
      </c>
      <c r="I58" s="34"/>
      <c r="J58" s="41">
        <f>SUM(K58:L58)</f>
        <v>3000000</v>
      </c>
      <c r="K58" s="151">
        <v>3000000</v>
      </c>
      <c r="L58" s="157">
        <f>SUM(M58:N58)</f>
        <v>0</v>
      </c>
      <c r="M58" s="154"/>
      <c r="N58" s="152"/>
      <c r="O58" s="131">
        <f t="shared" si="18"/>
        <v>0</v>
      </c>
      <c r="P58" s="167"/>
      <c r="Q58" s="34"/>
      <c r="R58" s="81"/>
      <c r="S58" s="131">
        <f>SUM(T58:U58)</f>
        <v>0</v>
      </c>
      <c r="T58" s="87"/>
      <c r="U58" s="81"/>
    </row>
    <row r="59" spans="1:21" s="29" customFormat="1" ht="13.5" customHeight="1">
      <c r="A59" s="27"/>
      <c r="B59" s="155"/>
      <c r="C59" s="155"/>
      <c r="D59" s="28" t="s">
        <v>96</v>
      </c>
      <c r="E59" s="156"/>
      <c r="F59" s="103" t="s">
        <v>67</v>
      </c>
      <c r="G59" s="44">
        <f t="shared" si="26"/>
        <v>7000000</v>
      </c>
      <c r="H59" s="142">
        <f t="shared" si="22"/>
        <v>7000000</v>
      </c>
      <c r="I59" s="34"/>
      <c r="J59" s="41">
        <f>SUM(K59:L59)</f>
        <v>7000000</v>
      </c>
      <c r="K59" s="151"/>
      <c r="L59" s="157">
        <f t="shared" ref="L59" si="27">SUM(M59:N59)</f>
        <v>7000000</v>
      </c>
      <c r="M59" s="154"/>
      <c r="N59" s="152">
        <v>7000000</v>
      </c>
      <c r="O59" s="131">
        <f t="shared" si="18"/>
        <v>0</v>
      </c>
      <c r="P59" s="167"/>
      <c r="Q59" s="34"/>
      <c r="R59" s="81"/>
      <c r="S59" s="131">
        <f>SUM(T59:U59)</f>
        <v>0</v>
      </c>
      <c r="T59" s="87"/>
      <c r="U59" s="81"/>
    </row>
    <row r="60" spans="1:21" ht="13.5" customHeight="1">
      <c r="A60" s="231" t="s">
        <v>64</v>
      </c>
      <c r="B60" s="232"/>
      <c r="C60" s="232"/>
      <c r="D60" s="232"/>
      <c r="E60" s="232"/>
      <c r="F60" s="233"/>
      <c r="G60" s="45">
        <f>SUM(S60,O60,H60)</f>
        <v>150027322</v>
      </c>
      <c r="H60" s="57">
        <f t="shared" si="4"/>
        <v>134620993</v>
      </c>
      <c r="I60" s="6">
        <f t="shared" ref="I60:U60" si="28">SUM(I11,I27)</f>
        <v>3685471</v>
      </c>
      <c r="J60" s="40">
        <f t="shared" si="28"/>
        <v>130935522</v>
      </c>
      <c r="K60" s="17">
        <f t="shared" si="28"/>
        <v>35670953</v>
      </c>
      <c r="L60" s="56">
        <f t="shared" si="28"/>
        <v>95264569</v>
      </c>
      <c r="M60" s="17">
        <f t="shared" si="28"/>
        <v>27953627</v>
      </c>
      <c r="N60" s="36">
        <f t="shared" si="28"/>
        <v>67310942</v>
      </c>
      <c r="O60" s="45">
        <f t="shared" si="28"/>
        <v>6746107</v>
      </c>
      <c r="P60" s="164">
        <f t="shared" si="28"/>
        <v>3401888</v>
      </c>
      <c r="Q60" s="56">
        <f t="shared" si="28"/>
        <v>2811659</v>
      </c>
      <c r="R60" s="63">
        <f t="shared" si="28"/>
        <v>532560</v>
      </c>
      <c r="S60" s="45">
        <f t="shared" si="28"/>
        <v>8660222</v>
      </c>
      <c r="T60" s="83">
        <f t="shared" si="28"/>
        <v>8636850</v>
      </c>
      <c r="U60" s="63">
        <f t="shared" si="28"/>
        <v>23372</v>
      </c>
    </row>
    <row r="61" spans="1:21" ht="13.5" customHeight="1">
      <c r="A61" s="231" t="s">
        <v>43</v>
      </c>
      <c r="B61" s="232"/>
      <c r="C61" s="232"/>
      <c r="D61" s="232"/>
      <c r="E61" s="232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5"/>
    </row>
    <row r="62" spans="1:21" ht="13.5" customHeight="1">
      <c r="A62" s="207" t="s">
        <v>55</v>
      </c>
      <c r="B62" s="208"/>
      <c r="C62" s="208"/>
      <c r="D62" s="208"/>
      <c r="E62" s="208"/>
      <c r="F62" s="207" t="s">
        <v>56</v>
      </c>
      <c r="G62" s="238" t="s">
        <v>19</v>
      </c>
      <c r="H62" s="243" t="s">
        <v>38</v>
      </c>
      <c r="I62" s="244"/>
      <c r="J62" s="244"/>
      <c r="K62" s="244"/>
      <c r="L62" s="244"/>
      <c r="M62" s="244"/>
      <c r="N62" s="244"/>
      <c r="O62" s="77"/>
      <c r="P62" s="244" t="s">
        <v>39</v>
      </c>
      <c r="Q62" s="244"/>
      <c r="R62" s="244"/>
      <c r="S62" s="77"/>
      <c r="T62" s="197" t="s">
        <v>88</v>
      </c>
      <c r="U62" s="198"/>
    </row>
    <row r="63" spans="1:21" ht="13.5" customHeight="1">
      <c r="A63" s="210"/>
      <c r="B63" s="211"/>
      <c r="C63" s="211"/>
      <c r="D63" s="211"/>
      <c r="E63" s="211"/>
      <c r="F63" s="210"/>
      <c r="G63" s="238"/>
      <c r="H63" s="249" t="s">
        <v>42</v>
      </c>
      <c r="I63" s="251" t="s">
        <v>20</v>
      </c>
      <c r="J63" s="254" t="s">
        <v>21</v>
      </c>
      <c r="K63" s="255"/>
      <c r="L63" s="255"/>
      <c r="M63" s="256"/>
      <c r="N63" s="256"/>
      <c r="O63" s="245" t="s">
        <v>42</v>
      </c>
      <c r="P63" s="257" t="s">
        <v>41</v>
      </c>
      <c r="Q63" s="258" t="s">
        <v>40</v>
      </c>
      <c r="R63" s="259" t="s">
        <v>70</v>
      </c>
      <c r="S63" s="245" t="s">
        <v>42</v>
      </c>
      <c r="T63" s="236" t="s">
        <v>89</v>
      </c>
      <c r="U63" s="237" t="s">
        <v>90</v>
      </c>
    </row>
    <row r="64" spans="1:21" ht="13.5" customHeight="1">
      <c r="A64" s="210"/>
      <c r="B64" s="211"/>
      <c r="C64" s="211"/>
      <c r="D64" s="211"/>
      <c r="E64" s="211"/>
      <c r="F64" s="210"/>
      <c r="G64" s="238"/>
      <c r="H64" s="249"/>
      <c r="I64" s="252"/>
      <c r="J64" s="158"/>
      <c r="K64" s="260" t="s">
        <v>22</v>
      </c>
      <c r="L64" s="262" t="s">
        <v>23</v>
      </c>
      <c r="M64" s="263" t="s">
        <v>24</v>
      </c>
      <c r="N64" s="263"/>
      <c r="O64" s="245"/>
      <c r="P64" s="257"/>
      <c r="Q64" s="258"/>
      <c r="R64" s="259"/>
      <c r="S64" s="245"/>
      <c r="T64" s="236"/>
      <c r="U64" s="237"/>
    </row>
    <row r="65" spans="1:21" ht="13.5" customHeight="1">
      <c r="A65" s="213"/>
      <c r="B65" s="214"/>
      <c r="C65" s="214"/>
      <c r="D65" s="214"/>
      <c r="E65" s="214"/>
      <c r="F65" s="213"/>
      <c r="G65" s="238"/>
      <c r="H65" s="250"/>
      <c r="I65" s="253"/>
      <c r="J65" s="159" t="s">
        <v>25</v>
      </c>
      <c r="K65" s="261"/>
      <c r="L65" s="253"/>
      <c r="M65" s="182" t="s">
        <v>26</v>
      </c>
      <c r="N65" s="161" t="s">
        <v>27</v>
      </c>
      <c r="O65" s="246"/>
      <c r="P65" s="257"/>
      <c r="Q65" s="258"/>
      <c r="R65" s="259"/>
      <c r="S65" s="246"/>
      <c r="T65" s="236"/>
      <c r="U65" s="237"/>
    </row>
    <row r="66" spans="1:21" ht="13.5" customHeight="1">
      <c r="A66" s="24" t="s">
        <v>4</v>
      </c>
      <c r="B66" s="49"/>
      <c r="C66" s="49"/>
      <c r="D66" s="49"/>
      <c r="E66" s="49"/>
      <c r="F66" s="146"/>
      <c r="G66" s="45">
        <f>SUM(S66,O66,H66)</f>
        <v>3843838</v>
      </c>
      <c r="H66" s="91">
        <f t="shared" ref="H66:H78" si="29">SUM(I66:J66)</f>
        <v>3050002</v>
      </c>
      <c r="I66" s="191">
        <f>SUM(I67:I72)</f>
        <v>0</v>
      </c>
      <c r="J66" s="192">
        <f>SUM(K66:L66)</f>
        <v>3050002</v>
      </c>
      <c r="K66" s="193">
        <f>SUM(K67:K72)</f>
        <v>1114051</v>
      </c>
      <c r="L66" s="194">
        <f>SUM(M66:N66)</f>
        <v>1935951</v>
      </c>
      <c r="M66" s="193">
        <f>SUM(M67:M72)</f>
        <v>2064963</v>
      </c>
      <c r="N66" s="195">
        <f>SUM(N67:N72)</f>
        <v>-129012</v>
      </c>
      <c r="O66" s="90">
        <f>SUM(P66:R66)</f>
        <v>645109</v>
      </c>
      <c r="P66" s="196">
        <f>SUM(P67:P72)</f>
        <v>47023</v>
      </c>
      <c r="Q66" s="191">
        <f>SUM(Q67:Q72)</f>
        <v>340526</v>
      </c>
      <c r="R66" s="6">
        <f>SUM(R67:R72)</f>
        <v>257560</v>
      </c>
      <c r="S66" s="45">
        <f>SUM(T66:U66)</f>
        <v>148727</v>
      </c>
      <c r="T66" s="60">
        <f>SUM(T67:T72)</f>
        <v>147100</v>
      </c>
      <c r="U66" s="6">
        <f>SUM(U67:U72)</f>
        <v>1627</v>
      </c>
    </row>
    <row r="67" spans="1:21" ht="13.5" customHeight="1">
      <c r="A67" s="11"/>
      <c r="B67" s="14" t="s">
        <v>15</v>
      </c>
      <c r="C67" s="13"/>
      <c r="D67" s="13"/>
      <c r="E67" s="13"/>
      <c r="F67" s="147" t="s">
        <v>57</v>
      </c>
      <c r="G67" s="44">
        <f t="shared" ref="G67" si="30">SUM(S66,O67,H67)</f>
        <v>2864876</v>
      </c>
      <c r="H67" s="72">
        <f t="shared" si="29"/>
        <v>2266936</v>
      </c>
      <c r="I67" s="179"/>
      <c r="J67" s="53">
        <f t="shared" ref="J67:J72" si="31">SUM(K67:L67)</f>
        <v>2266936</v>
      </c>
      <c r="K67" s="26">
        <v>330985</v>
      </c>
      <c r="L67" s="68">
        <f t="shared" ref="L67:L72" si="32">SUM(M67:N67)</f>
        <v>1935951</v>
      </c>
      <c r="M67" s="26">
        <v>2064963</v>
      </c>
      <c r="N67" s="109">
        <v>-129012</v>
      </c>
      <c r="O67" s="55">
        <f t="shared" ref="O67:O75" si="33">SUM(P67:R67)</f>
        <v>449213</v>
      </c>
      <c r="P67" s="181">
        <v>47023</v>
      </c>
      <c r="Q67" s="179">
        <v>144630</v>
      </c>
      <c r="R67" s="33">
        <v>257560</v>
      </c>
      <c r="S67" s="44">
        <f>SUM(T67:U67)</f>
        <v>148727</v>
      </c>
      <c r="T67" s="61">
        <v>147100</v>
      </c>
      <c r="U67" s="33">
        <v>1627</v>
      </c>
    </row>
    <row r="68" spans="1:21" ht="13.5" customHeight="1">
      <c r="A68" s="11"/>
      <c r="B68" s="13"/>
      <c r="C68" s="13"/>
      <c r="D68" s="13"/>
      <c r="E68" s="13"/>
      <c r="F68" s="147" t="s">
        <v>58</v>
      </c>
      <c r="G68" s="44"/>
      <c r="H68" s="72"/>
      <c r="I68" s="179"/>
      <c r="J68" s="53"/>
      <c r="K68" s="26"/>
      <c r="L68" s="68"/>
      <c r="M68" s="26"/>
      <c r="N68" s="109"/>
      <c r="O68" s="55"/>
      <c r="P68" s="181"/>
      <c r="Q68" s="179"/>
      <c r="R68" s="33"/>
      <c r="S68" s="44"/>
      <c r="T68" s="61"/>
      <c r="U68" s="33"/>
    </row>
    <row r="69" spans="1:21" ht="13.5" customHeight="1">
      <c r="A69" s="11"/>
      <c r="B69" s="13"/>
      <c r="C69" s="13"/>
      <c r="D69" s="13"/>
      <c r="E69" s="13"/>
      <c r="F69" s="147" t="s">
        <v>59</v>
      </c>
      <c r="G69" s="44"/>
      <c r="H69" s="72"/>
      <c r="I69" s="179"/>
      <c r="J69" s="53"/>
      <c r="K69" s="26"/>
      <c r="L69" s="68"/>
      <c r="M69" s="26"/>
      <c r="N69" s="109"/>
      <c r="O69" s="55"/>
      <c r="P69" s="181"/>
      <c r="Q69" s="179"/>
      <c r="R69" s="33"/>
      <c r="S69" s="44"/>
      <c r="T69" s="61"/>
      <c r="U69" s="33"/>
    </row>
    <row r="70" spans="1:21" ht="13.5" customHeight="1">
      <c r="A70" s="11"/>
      <c r="B70" s="13"/>
      <c r="C70" s="13"/>
      <c r="D70" s="13"/>
      <c r="E70" s="13"/>
      <c r="F70" s="147" t="s">
        <v>60</v>
      </c>
      <c r="G70" s="44"/>
      <c r="H70" s="71"/>
      <c r="I70" s="33"/>
      <c r="J70" s="39"/>
      <c r="K70" s="64"/>
      <c r="L70" s="66"/>
      <c r="M70" s="64"/>
      <c r="N70" s="52"/>
      <c r="O70" s="44"/>
      <c r="P70" s="166"/>
      <c r="Q70" s="33"/>
      <c r="R70" s="33"/>
      <c r="S70" s="44"/>
      <c r="T70" s="61"/>
      <c r="U70" s="33"/>
    </row>
    <row r="71" spans="1:21" ht="13.5" customHeight="1">
      <c r="A71" s="11"/>
      <c r="B71" s="13"/>
      <c r="C71" s="13"/>
      <c r="D71" s="13"/>
      <c r="E71" s="13"/>
      <c r="F71" s="147" t="s">
        <v>61</v>
      </c>
      <c r="G71" s="44"/>
      <c r="H71" s="71"/>
      <c r="I71" s="33"/>
      <c r="J71" s="39"/>
      <c r="K71" s="64"/>
      <c r="L71" s="66"/>
      <c r="M71" s="64"/>
      <c r="N71" s="52"/>
      <c r="O71" s="44"/>
      <c r="P71" s="166"/>
      <c r="Q71" s="33"/>
      <c r="R71" s="33"/>
      <c r="S71" s="44"/>
      <c r="T71" s="61"/>
      <c r="U71" s="33"/>
    </row>
    <row r="72" spans="1:21" ht="13.5" customHeight="1">
      <c r="A72" s="11"/>
      <c r="B72" s="14" t="s">
        <v>16</v>
      </c>
      <c r="C72" s="13"/>
      <c r="D72" s="13"/>
      <c r="E72" s="13"/>
      <c r="F72" s="147" t="s">
        <v>62</v>
      </c>
      <c r="G72" s="44">
        <f t="shared" ref="G72" si="34">SUM(S71,O72,H72)</f>
        <v>978962</v>
      </c>
      <c r="H72" s="71">
        <f t="shared" si="29"/>
        <v>783066</v>
      </c>
      <c r="I72" s="33"/>
      <c r="J72" s="39">
        <f t="shared" si="31"/>
        <v>783066</v>
      </c>
      <c r="K72" s="64">
        <v>783066</v>
      </c>
      <c r="L72" s="66">
        <f t="shared" si="32"/>
        <v>0</v>
      </c>
      <c r="M72" s="64"/>
      <c r="N72" s="52"/>
      <c r="O72" s="44">
        <f t="shared" si="33"/>
        <v>195896</v>
      </c>
      <c r="P72" s="166"/>
      <c r="Q72" s="33">
        <v>195896</v>
      </c>
      <c r="R72" s="33"/>
      <c r="S72" s="44">
        <f>SUM(T72:U72)</f>
        <v>0</v>
      </c>
      <c r="T72" s="61"/>
      <c r="U72" s="33"/>
    </row>
    <row r="73" spans="1:21" ht="13.5" customHeight="1">
      <c r="A73" s="11"/>
      <c r="B73" s="13"/>
      <c r="C73" s="13"/>
      <c r="D73" s="13"/>
      <c r="E73" s="13"/>
      <c r="F73" s="147" t="s">
        <v>68</v>
      </c>
      <c r="G73" s="44"/>
      <c r="H73" s="71">
        <f t="shared" si="29"/>
        <v>0</v>
      </c>
      <c r="I73" s="33"/>
      <c r="J73" s="39"/>
      <c r="K73" s="64"/>
      <c r="L73" s="66"/>
      <c r="M73" s="64"/>
      <c r="N73" s="52"/>
      <c r="O73" s="44"/>
      <c r="P73" s="166"/>
      <c r="Q73" s="33"/>
      <c r="R73" s="33"/>
      <c r="S73" s="44"/>
      <c r="T73" s="61"/>
      <c r="U73" s="33"/>
    </row>
    <row r="74" spans="1:21" ht="13.5" customHeight="1">
      <c r="A74" s="7" t="s">
        <v>5</v>
      </c>
      <c r="B74" s="23"/>
      <c r="C74" s="23"/>
      <c r="D74" s="23"/>
      <c r="E74" s="23"/>
      <c r="F74" s="148"/>
      <c r="G74" s="45">
        <f>SUM(S74,O74,H74)</f>
        <v>10700000</v>
      </c>
      <c r="H74" s="162">
        <f t="shared" si="29"/>
        <v>10700000</v>
      </c>
      <c r="I74" s="6">
        <f>SUM(I75:I75)</f>
        <v>0</v>
      </c>
      <c r="J74" s="40">
        <f>SUM(K74:L74)</f>
        <v>10700000</v>
      </c>
      <c r="K74" s="17">
        <f>SUM(K75:K76)</f>
        <v>2675000</v>
      </c>
      <c r="L74" s="56">
        <f>SUM(M74:N74)</f>
        <v>8025000</v>
      </c>
      <c r="M74" s="17">
        <f>SUM(M75:M76)</f>
        <v>2140000</v>
      </c>
      <c r="N74" s="50">
        <f>SUM(N75:N76)</f>
        <v>5885000</v>
      </c>
      <c r="O74" s="45">
        <f t="shared" si="33"/>
        <v>0</v>
      </c>
      <c r="P74" s="164">
        <f>SUM(P75:P75)</f>
        <v>0</v>
      </c>
      <c r="Q74" s="6">
        <f>SUM(Q75:Q75)</f>
        <v>0</v>
      </c>
      <c r="R74" s="6">
        <f>SUM(R75:R75)</f>
        <v>0</v>
      </c>
      <c r="S74" s="45">
        <f>SUM(T74:U74)</f>
        <v>0</v>
      </c>
      <c r="T74" s="60">
        <f>SUM(T75:T75)</f>
        <v>0</v>
      </c>
      <c r="U74" s="6">
        <f>SUM(U75:U75)</f>
        <v>0</v>
      </c>
    </row>
    <row r="75" spans="1:21" ht="13.5" customHeight="1">
      <c r="A75" s="12"/>
      <c r="B75" s="14" t="s">
        <v>17</v>
      </c>
      <c r="C75" s="13"/>
      <c r="D75" s="13"/>
      <c r="E75" s="13"/>
      <c r="F75" s="27" t="s">
        <v>63</v>
      </c>
      <c r="G75" s="44">
        <f t="shared" ref="G75" si="35">SUM(S74,O75,H75)</f>
        <v>10700000</v>
      </c>
      <c r="H75" s="71">
        <f t="shared" si="29"/>
        <v>10700000</v>
      </c>
      <c r="I75" s="33"/>
      <c r="J75" s="39">
        <f>SUM(K75:L75)</f>
        <v>10700000</v>
      </c>
      <c r="K75" s="64">
        <v>2675000</v>
      </c>
      <c r="L75" s="66">
        <f>SUM(M75:N75)</f>
        <v>8025000</v>
      </c>
      <c r="M75" s="64">
        <v>2140000</v>
      </c>
      <c r="N75" s="52">
        <v>5885000</v>
      </c>
      <c r="O75" s="44">
        <f t="shared" si="33"/>
        <v>0</v>
      </c>
      <c r="P75" s="166"/>
      <c r="Q75" s="33"/>
      <c r="R75" s="33"/>
      <c r="S75" s="44">
        <f>SUM(T75:U75)</f>
        <v>0</v>
      </c>
      <c r="T75" s="61"/>
      <c r="U75" s="33"/>
    </row>
    <row r="76" spans="1:21" ht="13.5" customHeight="1">
      <c r="A76" s="11"/>
      <c r="B76" s="13"/>
      <c r="C76" s="13"/>
      <c r="D76" s="13"/>
      <c r="E76" s="13"/>
      <c r="F76" s="11"/>
      <c r="G76" s="44"/>
      <c r="H76" s="71">
        <f t="shared" si="29"/>
        <v>0</v>
      </c>
      <c r="I76" s="33"/>
      <c r="J76" s="39"/>
      <c r="K76" s="64"/>
      <c r="L76" s="69"/>
      <c r="M76" s="64"/>
      <c r="N76" s="52"/>
      <c r="O76" s="44"/>
      <c r="P76" s="166"/>
      <c r="Q76" s="33"/>
      <c r="R76" s="33"/>
      <c r="S76" s="44"/>
      <c r="T76" s="61"/>
      <c r="U76" s="33"/>
    </row>
    <row r="77" spans="1:21" ht="13.5" customHeight="1">
      <c r="A77" s="247" t="s">
        <v>65</v>
      </c>
      <c r="B77" s="248"/>
      <c r="C77" s="248"/>
      <c r="D77" s="248"/>
      <c r="E77" s="248"/>
      <c r="F77" s="248"/>
      <c r="G77" s="45">
        <f t="shared" ref="G77:G78" si="36">SUM(S77,O77,H77)</f>
        <v>14543838</v>
      </c>
      <c r="H77" s="163">
        <f t="shared" si="29"/>
        <v>13750002</v>
      </c>
      <c r="I77" s="6">
        <f>SUM(I66,I74)</f>
        <v>0</v>
      </c>
      <c r="J77" s="40">
        <f>SUM(K77:L77)</f>
        <v>13750002</v>
      </c>
      <c r="K77" s="17">
        <f>SUM(K66,K74)</f>
        <v>3789051</v>
      </c>
      <c r="L77" s="56">
        <f t="shared" ref="L77" si="37">SUM(M77:N77)</f>
        <v>9960951</v>
      </c>
      <c r="M77" s="51">
        <f>SUM(M66,M74)</f>
        <v>4204963</v>
      </c>
      <c r="N77" s="18">
        <f>SUM(N66,N74)</f>
        <v>5755988</v>
      </c>
      <c r="O77" s="45">
        <f>SUM(P77:R77)</f>
        <v>645109</v>
      </c>
      <c r="P77" s="164">
        <f>SUM(P66,P74)</f>
        <v>47023</v>
      </c>
      <c r="Q77" s="6">
        <f>SUM(Q66,Q74)</f>
        <v>340526</v>
      </c>
      <c r="R77" s="6">
        <f>SUM(R66,R74)</f>
        <v>257560</v>
      </c>
      <c r="S77" s="45">
        <f>SUM(T77:U77)</f>
        <v>148727</v>
      </c>
      <c r="T77" s="60">
        <f>SUM(T66,T74)</f>
        <v>147100</v>
      </c>
      <c r="U77" s="6">
        <f>SUM(U66,U74)</f>
        <v>1627</v>
      </c>
    </row>
    <row r="78" spans="1:21" ht="26.25" customHeight="1">
      <c r="A78" s="247" t="s">
        <v>44</v>
      </c>
      <c r="B78" s="248"/>
      <c r="C78" s="248"/>
      <c r="D78" s="248"/>
      <c r="E78" s="248"/>
      <c r="F78" s="248"/>
      <c r="G78" s="45">
        <f t="shared" si="36"/>
        <v>135483484</v>
      </c>
      <c r="H78" s="57">
        <f t="shared" si="29"/>
        <v>120870991</v>
      </c>
      <c r="I78" s="56">
        <f>I60-I77</f>
        <v>3685471</v>
      </c>
      <c r="J78" s="40">
        <f t="shared" ref="J78:U78" si="38">J60-J77</f>
        <v>117185520</v>
      </c>
      <c r="K78" s="56">
        <f t="shared" si="38"/>
        <v>31881902</v>
      </c>
      <c r="L78" s="56">
        <f t="shared" si="38"/>
        <v>85303618</v>
      </c>
      <c r="M78" s="56">
        <f t="shared" si="38"/>
        <v>23748664</v>
      </c>
      <c r="N78" s="56">
        <f t="shared" si="38"/>
        <v>61554954</v>
      </c>
      <c r="O78" s="40">
        <f t="shared" si="38"/>
        <v>6100998</v>
      </c>
      <c r="P78" s="75">
        <f t="shared" si="38"/>
        <v>3354865</v>
      </c>
      <c r="Q78" s="56">
        <f t="shared" si="38"/>
        <v>2471133</v>
      </c>
      <c r="R78" s="56">
        <f t="shared" si="38"/>
        <v>275000</v>
      </c>
      <c r="S78" s="40">
        <f t="shared" si="38"/>
        <v>8511495</v>
      </c>
      <c r="T78" s="56">
        <f t="shared" si="38"/>
        <v>8489750</v>
      </c>
      <c r="U78" s="56">
        <f t="shared" si="38"/>
        <v>21745</v>
      </c>
    </row>
    <row r="79" spans="1:21" ht="18.75" customHeight="1"/>
    <row r="80" spans="1:2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</sheetData>
  <mergeCells count="45">
    <mergeCell ref="B57:E57"/>
    <mergeCell ref="A61:U61"/>
    <mergeCell ref="T62:U62"/>
    <mergeCell ref="S63:S65"/>
    <mergeCell ref="T63:T65"/>
    <mergeCell ref="U63:U65"/>
    <mergeCell ref="O4:U4"/>
    <mergeCell ref="A6:U6"/>
    <mergeCell ref="T7:U7"/>
    <mergeCell ref="S8:S10"/>
    <mergeCell ref="T8:T10"/>
    <mergeCell ref="U8:U10"/>
    <mergeCell ref="A77:F77"/>
    <mergeCell ref="A78:F78"/>
    <mergeCell ref="J63:N63"/>
    <mergeCell ref="O63:O65"/>
    <mergeCell ref="P63:P65"/>
    <mergeCell ref="A60:F60"/>
    <mergeCell ref="A62:E65"/>
    <mergeCell ref="F62:F65"/>
    <mergeCell ref="G62:G65"/>
    <mergeCell ref="H62:N62"/>
    <mergeCell ref="P62:R62"/>
    <mergeCell ref="H63:H65"/>
    <mergeCell ref="I63:I65"/>
    <mergeCell ref="Q63:Q65"/>
    <mergeCell ref="L9:L10"/>
    <mergeCell ref="M9:N9"/>
    <mergeCell ref="R63:R65"/>
    <mergeCell ref="K64:K65"/>
    <mergeCell ref="L64:L65"/>
    <mergeCell ref="M64:N64"/>
    <mergeCell ref="Q8:Q10"/>
    <mergeCell ref="A7:E10"/>
    <mergeCell ref="F7:F10"/>
    <mergeCell ref="G7:G10"/>
    <mergeCell ref="H7:N7"/>
    <mergeCell ref="P7:R7"/>
    <mergeCell ref="H8:H10"/>
    <mergeCell ref="I8:I10"/>
    <mergeCell ref="J8:N8"/>
    <mergeCell ref="O8:O10"/>
    <mergeCell ref="P8:P10"/>
    <mergeCell ref="R8:R10"/>
    <mergeCell ref="K9:K10"/>
  </mergeCells>
  <phoneticPr fontId="3"/>
  <pageMargins left="0.39370078740157483" right="0.19685039370078741" top="0.59055118110236227" bottom="0.39370078740157483" header="0.5118110236220472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24年度</vt:lpstr>
      <vt:lpstr>承認印欄なし</vt:lpstr>
      <vt:lpstr>Sheet2</vt:lpstr>
      <vt:lpstr>承認印欄なし!Print_Area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社会福祉法人ムーブ　Ｐａｌ－</dc:creator>
  <cp:lastModifiedBy>owner2</cp:lastModifiedBy>
  <cp:lastPrinted>2013-05-19T23:35:38Z</cp:lastPrinted>
  <dcterms:created xsi:type="dcterms:W3CDTF">2001-05-15T23:53:45Z</dcterms:created>
  <dcterms:modified xsi:type="dcterms:W3CDTF">2013-05-19T23:37:39Z</dcterms:modified>
</cp:coreProperties>
</file>